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0" windowWidth="11130" windowHeight="5145" activeTab="0"/>
  </bookViews>
  <sheets>
    <sheet name="2" sheetId="1" r:id="rId1"/>
  </sheets>
  <definedNames>
    <definedName name="_xlnm.Print_Area" localSheetId="0">'2'!$A$1:$R$118</definedName>
  </definedNames>
  <calcPr fullCalcOnLoad="1"/>
</workbook>
</file>

<file path=xl/sharedStrings.xml><?xml version="1.0" encoding="utf-8"?>
<sst xmlns="http://schemas.openxmlformats.org/spreadsheetml/2006/main" count="192" uniqueCount="126">
  <si>
    <t>Dział</t>
  </si>
  <si>
    <t>Rozdział</t>
  </si>
  <si>
    <t>w tym:</t>
  </si>
  <si>
    <t>Nazwa</t>
  </si>
  <si>
    <t xml:space="preserve"> </t>
  </si>
  <si>
    <t>w  złotych</t>
  </si>
  <si>
    <t>Ogółem</t>
  </si>
  <si>
    <t>010</t>
  </si>
  <si>
    <t>400</t>
  </si>
  <si>
    <t>01030</t>
  </si>
  <si>
    <t>Izby rolnicze</t>
  </si>
  <si>
    <t>40002</t>
  </si>
  <si>
    <t>Dostarczanie wody</t>
  </si>
  <si>
    <t>600</t>
  </si>
  <si>
    <t>60016</t>
  </si>
  <si>
    <t>Drogi publiczne gminne</t>
  </si>
  <si>
    <t>700</t>
  </si>
  <si>
    <t>Gospodarka mieszkaniowa</t>
  </si>
  <si>
    <t>710</t>
  </si>
  <si>
    <t>Działalność usługowa</t>
  </si>
  <si>
    <t>71004</t>
  </si>
  <si>
    <t>750</t>
  </si>
  <si>
    <t>Administracja publiczna</t>
  </si>
  <si>
    <t>75011</t>
  </si>
  <si>
    <t>75022</t>
  </si>
  <si>
    <t>Rady gmin</t>
  </si>
  <si>
    <t>75023</t>
  </si>
  <si>
    <t>75075</t>
  </si>
  <si>
    <t>75095</t>
  </si>
  <si>
    <t>Pozostała działalność</t>
  </si>
  <si>
    <t>751</t>
  </si>
  <si>
    <t xml:space="preserve">Urzędy naczelnych organów władzy państwowej, kontroli i ochrony państwa oraz sądownictwa </t>
  </si>
  <si>
    <t>Obsługa długu publicznego</t>
  </si>
  <si>
    <t>Różne rozliczenia</t>
  </si>
  <si>
    <t>Rezerwy ogólne i celowe</t>
  </si>
  <si>
    <t>Oświata i wychowanie</t>
  </si>
  <si>
    <t>Szkoły podstawowe</t>
  </si>
  <si>
    <t>Gimnazja</t>
  </si>
  <si>
    <t>Dowożenie uczniów do szkół</t>
  </si>
  <si>
    <t>Ochrona zdrowia</t>
  </si>
  <si>
    <t>Przeciwdziałanie alkoholizmowi</t>
  </si>
  <si>
    <t>Pomoc społeczna</t>
  </si>
  <si>
    <t>Oświetlenie ulic, placów i dróg</t>
  </si>
  <si>
    <t>Biblioteki</t>
  </si>
  <si>
    <t>Dodatki mieszkaniowe</t>
  </si>
  <si>
    <t>O gó ł e m</t>
  </si>
  <si>
    <t>Rolnictwo i łowiectwo</t>
  </si>
  <si>
    <t>Zwalczanie narkomanii</t>
  </si>
  <si>
    <t>Zarządzanie kryzysowe</t>
  </si>
  <si>
    <t>70005</t>
  </si>
  <si>
    <t>Domy i ośrodki kultury, świetlice i kluby</t>
  </si>
  <si>
    <t>Wynagro-dzenia i pochodne</t>
  </si>
  <si>
    <t>Zadania statutowe</t>
  </si>
  <si>
    <t>Dotacje na zadania bieżące</t>
  </si>
  <si>
    <t>Świadczeni na rzecz osób fizycznych</t>
  </si>
  <si>
    <t>Wydatki z udziałem środków UE</t>
  </si>
  <si>
    <t>Poręczenia i gwarancje</t>
  </si>
  <si>
    <t>Jednostki budżetowe</t>
  </si>
  <si>
    <t>Obsługa długu</t>
  </si>
  <si>
    <t>Razem wydatki majątkowe</t>
  </si>
  <si>
    <t>Razem  (7+8)</t>
  </si>
  <si>
    <t>Razem wydatki bieżące (6+9+10+ 11+12+13)</t>
  </si>
  <si>
    <t>Wydatki ogółem     5+14</t>
  </si>
  <si>
    <t>Inwestycje i zakupy inwestycyjne</t>
  </si>
  <si>
    <t xml:space="preserve">Akcje i udziały </t>
  </si>
  <si>
    <t>w tym z udziałem środków z UE</t>
  </si>
  <si>
    <t>Zakup, objęcie akcji i udziałów</t>
  </si>
  <si>
    <t>Wniesienie wkładów do spółek</t>
  </si>
  <si>
    <t>Edukacyjna opieka wychowawcza</t>
  </si>
  <si>
    <t>Świetlice szkolne</t>
  </si>
  <si>
    <t>Transport i łączność</t>
  </si>
  <si>
    <t xml:space="preserve"> Tabela nr 3</t>
  </si>
  <si>
    <t>Gospodarka odpadami</t>
  </si>
  <si>
    <t xml:space="preserve">Urzędy gmin  </t>
  </si>
  <si>
    <t xml:space="preserve">Zasiłki stałe </t>
  </si>
  <si>
    <t>Pozostałe zadania w zakresie polityki społecznej</t>
  </si>
  <si>
    <t>Inne formy wychowania przedszkolnego</t>
  </si>
  <si>
    <t>Pomoc materialna dla uczniów o charakterze motywacyjnym</t>
  </si>
  <si>
    <t>Rodzina</t>
  </si>
  <si>
    <t xml:space="preserve">Świadczenia wychowawcze </t>
  </si>
  <si>
    <t xml:space="preserve">Świadczenia rodzinne, świadczenie z funduszu alimentacyjnego oraz składki na ubezpieczenia emerytalne i rentowe z ubezpieczenia społecznego </t>
  </si>
  <si>
    <t xml:space="preserve">Wspieranie rodziny </t>
  </si>
  <si>
    <t>Rodziny zastępcze</t>
  </si>
  <si>
    <t>Gospodarka ściekowa i ochrona wód</t>
  </si>
  <si>
    <t>Utrzymanie zieleni w miastach i gminach</t>
  </si>
  <si>
    <t>01010</t>
  </si>
  <si>
    <t xml:space="preserve">Infrastruktura wodociągowa i sanitacyjna wsi </t>
  </si>
  <si>
    <t>75085</t>
  </si>
  <si>
    <t>Wspólna obsługa jednostek samorządu terytorialnego</t>
  </si>
  <si>
    <t>Obiekty sportowe</t>
  </si>
  <si>
    <t>Wytwarzanie i zaopatrywanie w energię elektryczną, gaz i wodę</t>
  </si>
  <si>
    <t>Gospodarka gruntami i nieruchomościami</t>
  </si>
  <si>
    <t>Plan zagospodarowania przestrzennnego</t>
  </si>
  <si>
    <t>Urzędy wojewódzkie /zlecone i własne/</t>
  </si>
  <si>
    <t>Promocja jednostek samorządu terytorialnego</t>
  </si>
  <si>
    <t>Urzędy naczelnych organów władzy państwowej, kontroli i ochrony prawa</t>
  </si>
  <si>
    <t>Bezpieczeństwo publiczne i ochrona przeciwpożarowa</t>
  </si>
  <si>
    <t>Ochotnicze straże pożarne</t>
  </si>
  <si>
    <t>Komendy powiatowe Policji</t>
  </si>
  <si>
    <t>Obsługa papierów wartościowych,  kredytów i pożyczek jednostek samorządu terytorialnego</t>
  </si>
  <si>
    <t>Oddziały przedszkolne w szkołach podstawowych</t>
  </si>
  <si>
    <t>Dokształcanie i doskonalenie nauczycieli</t>
  </si>
  <si>
    <t>Stołówki szkolne i przedszkolne</t>
  </si>
  <si>
    <t xml:space="preserve">Realizacja zadań wymagających stosowania specjalnej organizacji nauki i metod pracy dla dzieci w przedszkolach, oddziałach przedszkolnych w szkołach podstawowych i innych formach wychowania przedszkolnego </t>
  </si>
  <si>
    <t>Realizacja zadań wymagających stosowania specjalnej organizacji nauki i metod pracy dla dzieci i młodzieży w szkołach podstawowych</t>
  </si>
  <si>
    <t>Zadania w zakresie przeciwdziałania przemocy w rodzinie</t>
  </si>
  <si>
    <t>Składki na ubezpieczenie zdrowowotne opłacane za osoby pobierające niektóre świadczenia z pomocy społecznej, niektóre świadczenia rodzinne oraz za osoby uczestniczące w zajęciach w centrum integracji społecznej</t>
  </si>
  <si>
    <t>Zasiłki okresowe, celowe i pomoc w naturze oraz składki na ubezpieczenia emerytalne i rentowe</t>
  </si>
  <si>
    <t>Ośrodki pomocy społecznej</t>
  </si>
  <si>
    <t>Usługi opiekuńcze i specjalistyczne usługi opiekuńcze</t>
  </si>
  <si>
    <t xml:space="preserve">Pomoc w zakresie dożywiania </t>
  </si>
  <si>
    <t xml:space="preserve">Powiatowe urzędy pracy </t>
  </si>
  <si>
    <t>Poradnie psychologiczno-pedagogiczne, w tym poradnie specjalistyczne</t>
  </si>
  <si>
    <t xml:space="preserve">Pomoc materialna dla uczniów o charakterze socjalnym </t>
  </si>
  <si>
    <t>Gospodarka komunalna i ochrona środowiska</t>
  </si>
  <si>
    <t>Kultura i ochrona dziedzictwa narodowego</t>
  </si>
  <si>
    <t xml:space="preserve">Kultura fizyczna </t>
  </si>
  <si>
    <t>Zadania w zakresie kultury fizycznej</t>
  </si>
  <si>
    <t xml:space="preserve">     z dnia .…...r. </t>
  </si>
  <si>
    <t xml:space="preserve">Wydatki budżetu gminy na  2019 r.  </t>
  </si>
  <si>
    <t>z tego:</t>
  </si>
  <si>
    <t xml:space="preserve">zakup i objęcie akcji  </t>
  </si>
  <si>
    <t>Wniesienie wkładów do spółek prawa handlowego</t>
  </si>
  <si>
    <t>Domy pomocy społecznej</t>
  </si>
  <si>
    <t>Składki na ubezpieczenia zdrowotne opłacane za osoby pobierające niektóre świadczenia rodzinne, zgodnie z przepisami ustawy o świadczeniach rodzinnych oraz za osoby pobierające zasiłki dla opiekunów, zgodnie z przepisami ustawy z dnia 4 kwietnia 2014r. O ustaleniu i wypłacie zasiłków dla opiekunów</t>
  </si>
  <si>
    <t xml:space="preserve">           do Uchwały Rady Gminy Nr ……….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</si>
</sst>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</numFmts>
  <fonts count="4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4" fontId="5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0" fillId="0" borderId="12" xfId="0" applyBorder="1" applyAlignment="1">
      <alignment horizontal="left" vertical="center"/>
    </xf>
    <xf numFmtId="4" fontId="6" fillId="0" borderId="10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vertical="center"/>
    </xf>
    <xf numFmtId="4" fontId="6" fillId="0" borderId="12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4" fontId="5" fillId="32" borderId="11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4" fontId="3" fillId="32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4" fontId="0" fillId="0" borderId="14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0" fontId="0" fillId="32" borderId="10" xfId="0" applyFont="1" applyFill="1" applyBorder="1" applyAlignment="1">
      <alignment horizontal="left" vertical="center"/>
    </xf>
    <xf numFmtId="4" fontId="0" fillId="32" borderId="10" xfId="0" applyNumberFormat="1" applyFont="1" applyFill="1" applyBorder="1" applyAlignment="1">
      <alignment horizontal="right" vertical="center"/>
    </xf>
    <xf numFmtId="4" fontId="0" fillId="32" borderId="10" xfId="0" applyNumberFormat="1" applyFont="1" applyFill="1" applyBorder="1" applyAlignment="1">
      <alignment vertical="center"/>
    </xf>
    <xf numFmtId="4" fontId="6" fillId="32" borderId="10" xfId="0" applyNumberFormat="1" applyFont="1" applyFill="1" applyBorder="1" applyAlignment="1">
      <alignment vertical="center" wrapText="1"/>
    </xf>
    <xf numFmtId="4" fontId="0" fillId="32" borderId="10" xfId="0" applyNumberFormat="1" applyFont="1" applyFill="1" applyBorder="1" applyAlignment="1">
      <alignment horizontal="right" vertical="center"/>
    </xf>
    <xf numFmtId="4" fontId="0" fillId="32" borderId="1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12" xfId="0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5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vertical="center" wrapText="1"/>
    </xf>
    <xf numFmtId="4" fontId="0" fillId="0" borderId="17" xfId="0" applyNumberFormat="1" applyBorder="1" applyAlignment="1">
      <alignment horizontal="right"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vertical="center"/>
    </xf>
    <xf numFmtId="4" fontId="2" fillId="32" borderId="10" xfId="0" applyNumberFormat="1" applyFont="1" applyFill="1" applyBorder="1" applyAlignment="1">
      <alignment horizontal="right" vertical="center"/>
    </xf>
    <xf numFmtId="4" fontId="9" fillId="32" borderId="10" xfId="0" applyNumberFormat="1" applyFont="1" applyFill="1" applyBorder="1" applyAlignment="1">
      <alignment vertical="center"/>
    </xf>
    <xf numFmtId="4" fontId="2" fillId="32" borderId="10" xfId="0" applyNumberFormat="1" applyFont="1" applyFill="1" applyBorder="1" applyAlignment="1">
      <alignment horizontal="right" vertical="center"/>
    </xf>
    <xf numFmtId="4" fontId="0" fillId="32" borderId="10" xfId="0" applyNumberFormat="1" applyFill="1" applyBorder="1" applyAlignment="1">
      <alignment/>
    </xf>
    <xf numFmtId="0" fontId="0" fillId="32" borderId="0" xfId="0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" fontId="47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0" fillId="32" borderId="0" xfId="0" applyNumberFormat="1" applyFill="1" applyAlignment="1">
      <alignment vertical="center"/>
    </xf>
    <xf numFmtId="0" fontId="0" fillId="32" borderId="10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1" fillId="32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11" fillId="3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zoomScale="120" zoomScaleNormal="120" zoomScaleSheetLayoutView="50" workbookViewId="0" topLeftCell="E1">
      <selection activeCell="O8" sqref="O8:R9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3.375" style="1" customWidth="1"/>
    <col min="4" max="4" width="13.375" style="1" customWidth="1"/>
    <col min="5" max="5" width="13.625" style="1" customWidth="1"/>
    <col min="6" max="6" width="13.75390625" style="1" customWidth="1"/>
    <col min="7" max="8" width="12.75390625" style="1" customWidth="1"/>
    <col min="9" max="9" width="10.75390625" style="1" customWidth="1"/>
    <col min="10" max="10" width="12.375" style="1" customWidth="1"/>
    <col min="11" max="11" width="11.75390625" style="1" customWidth="1"/>
    <col min="12" max="12" width="6.875" style="1" customWidth="1"/>
    <col min="13" max="13" width="9.375" style="1" customWidth="1"/>
    <col min="14" max="14" width="12.625" style="1" customWidth="1"/>
    <col min="15" max="15" width="12.25390625" style="0" customWidth="1"/>
    <col min="16" max="16" width="12.625" style="0" customWidth="1"/>
    <col min="17" max="17" width="6.375" style="0" customWidth="1"/>
    <col min="18" max="18" width="8.25390625" style="0" customWidth="1"/>
  </cols>
  <sheetData>
    <row r="1" spans="13:18" ht="12.75">
      <c r="M1" s="10"/>
      <c r="N1" s="10"/>
      <c r="R1" s="10" t="s">
        <v>71</v>
      </c>
    </row>
    <row r="2" spans="13:18" ht="12.75">
      <c r="M2" s="10"/>
      <c r="N2" s="124" t="s">
        <v>125</v>
      </c>
      <c r="O2" s="124"/>
      <c r="P2" s="124"/>
      <c r="Q2" s="124"/>
      <c r="R2" s="124"/>
    </row>
    <row r="3" spans="13:18" ht="12.75">
      <c r="M3" s="10"/>
      <c r="N3" s="10"/>
      <c r="P3" s="124" t="s">
        <v>118</v>
      </c>
      <c r="Q3" s="124"/>
      <c r="R3" s="124"/>
    </row>
    <row r="4" spans="1:14" ht="18">
      <c r="A4" s="139" t="s">
        <v>119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25"/>
      <c r="N4" s="125"/>
    </row>
    <row r="5" spans="1:14" ht="12.75">
      <c r="A5" s="6"/>
      <c r="B5" s="6"/>
      <c r="C5" s="6"/>
      <c r="D5" s="6"/>
      <c r="E5" s="6"/>
      <c r="F5" s="6"/>
      <c r="H5" s="2"/>
      <c r="I5" s="2"/>
      <c r="J5" s="2"/>
      <c r="K5" s="2"/>
      <c r="L5" s="7" t="s">
        <v>5</v>
      </c>
      <c r="M5" s="7"/>
      <c r="N5" s="7"/>
    </row>
    <row r="6" spans="1:18" s="8" customFormat="1" ht="18.75" customHeight="1">
      <c r="A6" s="138" t="s">
        <v>0</v>
      </c>
      <c r="B6" s="138" t="s">
        <v>1</v>
      </c>
      <c r="C6" s="138" t="s">
        <v>3</v>
      </c>
      <c r="D6" s="138" t="s">
        <v>62</v>
      </c>
      <c r="E6" s="140" t="s">
        <v>2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2"/>
    </row>
    <row r="7" spans="1:18" s="8" customFormat="1" ht="20.25" customHeight="1">
      <c r="A7" s="138"/>
      <c r="B7" s="138"/>
      <c r="C7" s="138"/>
      <c r="D7" s="138"/>
      <c r="E7" s="138" t="s">
        <v>61</v>
      </c>
      <c r="F7" s="138" t="s">
        <v>2</v>
      </c>
      <c r="G7" s="138"/>
      <c r="H7" s="138"/>
      <c r="I7" s="138"/>
      <c r="J7" s="138"/>
      <c r="K7" s="138"/>
      <c r="L7" s="138"/>
      <c r="M7" s="138"/>
      <c r="N7" s="143" t="s">
        <v>59</v>
      </c>
      <c r="O7" s="126" t="s">
        <v>120</v>
      </c>
      <c r="P7" s="126"/>
      <c r="Q7" s="126"/>
      <c r="R7" s="126"/>
    </row>
    <row r="8" spans="1:18" s="8" customFormat="1" ht="31.5" customHeight="1">
      <c r="A8" s="138"/>
      <c r="B8" s="138"/>
      <c r="C8" s="138"/>
      <c r="D8" s="138"/>
      <c r="E8" s="138"/>
      <c r="F8" s="138" t="s">
        <v>57</v>
      </c>
      <c r="G8" s="138"/>
      <c r="H8" s="138"/>
      <c r="I8" s="138" t="s">
        <v>53</v>
      </c>
      <c r="J8" s="138" t="s">
        <v>54</v>
      </c>
      <c r="K8" s="138" t="s">
        <v>55</v>
      </c>
      <c r="L8" s="138" t="s">
        <v>56</v>
      </c>
      <c r="M8" s="143" t="s">
        <v>58</v>
      </c>
      <c r="N8" s="144"/>
      <c r="O8" s="122" t="s">
        <v>63</v>
      </c>
      <c r="P8" s="117" t="s">
        <v>2</v>
      </c>
      <c r="Q8" s="122" t="s">
        <v>121</v>
      </c>
      <c r="R8" s="122" t="s">
        <v>122</v>
      </c>
    </row>
    <row r="9" spans="1:18" s="8" customFormat="1" ht="51" customHeight="1">
      <c r="A9" s="138"/>
      <c r="B9" s="138"/>
      <c r="C9" s="138"/>
      <c r="D9" s="138"/>
      <c r="E9" s="138"/>
      <c r="F9" s="118" t="s">
        <v>60</v>
      </c>
      <c r="G9" s="118" t="s">
        <v>51</v>
      </c>
      <c r="H9" s="118" t="s">
        <v>52</v>
      </c>
      <c r="I9" s="138"/>
      <c r="J9" s="138"/>
      <c r="K9" s="138"/>
      <c r="L9" s="138"/>
      <c r="M9" s="145"/>
      <c r="N9" s="145"/>
      <c r="O9" s="123"/>
      <c r="P9" s="117" t="s">
        <v>65</v>
      </c>
      <c r="Q9" s="123"/>
      <c r="R9" s="123"/>
    </row>
    <row r="10" spans="1:18" s="8" customFormat="1" ht="9.7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25">
        <v>13</v>
      </c>
      <c r="N10" s="25">
        <v>14</v>
      </c>
      <c r="O10" s="26">
        <v>15</v>
      </c>
      <c r="P10" s="26">
        <v>16</v>
      </c>
      <c r="Q10" s="26">
        <v>17</v>
      </c>
      <c r="R10" s="26">
        <v>18</v>
      </c>
    </row>
    <row r="11" spans="1:18" s="8" customFormat="1" ht="13.5" customHeight="1">
      <c r="A11" s="21" t="s">
        <v>7</v>
      </c>
      <c r="B11" s="21"/>
      <c r="C11" s="22" t="s">
        <v>46</v>
      </c>
      <c r="D11" s="38">
        <f aca="true" t="shared" si="0" ref="D11:M11">SUM(D12:D13)</f>
        <v>2805600</v>
      </c>
      <c r="E11" s="38">
        <f t="shared" si="0"/>
        <v>5600</v>
      </c>
      <c r="F11" s="38">
        <f t="shared" si="0"/>
        <v>5600</v>
      </c>
      <c r="G11" s="38">
        <f t="shared" si="0"/>
        <v>0</v>
      </c>
      <c r="H11" s="38">
        <f t="shared" si="0"/>
        <v>5600</v>
      </c>
      <c r="I11" s="38">
        <f t="shared" si="0"/>
        <v>0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38">
        <f t="shared" si="0"/>
        <v>0</v>
      </c>
      <c r="N11" s="38">
        <f>SUM(N12:N13)</f>
        <v>2800000</v>
      </c>
      <c r="O11" s="38">
        <f>O12+Q12+R12</f>
        <v>2800000</v>
      </c>
      <c r="P11" s="38">
        <f>P12</f>
        <v>1607549</v>
      </c>
      <c r="Q11" s="38">
        <f>SUM(Q13:Q13)</f>
        <v>0</v>
      </c>
      <c r="R11" s="38">
        <f>SUM(R13:R13)</f>
        <v>0</v>
      </c>
    </row>
    <row r="12" spans="1:18" s="79" customFormat="1" ht="28.5" customHeight="1">
      <c r="A12" s="76"/>
      <c r="B12" s="76" t="s">
        <v>85</v>
      </c>
      <c r="C12" s="77" t="s">
        <v>86</v>
      </c>
      <c r="D12" s="78">
        <f>E12+N12</f>
        <v>2800000</v>
      </c>
      <c r="E12" s="78">
        <f>F12</f>
        <v>0</v>
      </c>
      <c r="F12" s="78">
        <f>G12+H12</f>
        <v>0</v>
      </c>
      <c r="G12" s="78"/>
      <c r="H12" s="78"/>
      <c r="I12" s="78"/>
      <c r="J12" s="78"/>
      <c r="K12" s="78"/>
      <c r="L12" s="78"/>
      <c r="M12" s="78"/>
      <c r="N12" s="78">
        <f>O12</f>
        <v>2800000</v>
      </c>
      <c r="O12" s="78">
        <v>2800000</v>
      </c>
      <c r="P12" s="78">
        <v>1607549</v>
      </c>
      <c r="Q12" s="78"/>
      <c r="R12" s="78"/>
    </row>
    <row r="13" spans="1:18" s="8" customFormat="1" ht="13.5" customHeight="1">
      <c r="A13" s="19" t="s">
        <v>4</v>
      </c>
      <c r="B13" s="19" t="s">
        <v>9</v>
      </c>
      <c r="C13" s="20" t="s">
        <v>10</v>
      </c>
      <c r="D13" s="39">
        <f>E13+N13</f>
        <v>5600</v>
      </c>
      <c r="E13" s="39">
        <f>F13+I13+J13+K13+L13+M13</f>
        <v>5600</v>
      </c>
      <c r="F13" s="39">
        <f>G13+H13</f>
        <v>5600</v>
      </c>
      <c r="G13" s="39"/>
      <c r="H13" s="39">
        <v>5600</v>
      </c>
      <c r="I13" s="39"/>
      <c r="J13" s="39"/>
      <c r="K13" s="39"/>
      <c r="L13" s="40"/>
      <c r="M13" s="43"/>
      <c r="N13" s="39"/>
      <c r="O13" s="40"/>
      <c r="P13" s="40"/>
      <c r="Q13" s="40"/>
      <c r="R13" s="40"/>
    </row>
    <row r="14" spans="1:18" s="8" customFormat="1" ht="12.75">
      <c r="A14" s="19"/>
      <c r="B14" s="19"/>
      <c r="C14" s="20"/>
      <c r="D14" s="39"/>
      <c r="E14" s="39"/>
      <c r="F14" s="39"/>
      <c r="G14" s="39"/>
      <c r="H14" s="39"/>
      <c r="I14" s="39"/>
      <c r="J14" s="39"/>
      <c r="K14" s="39" t="s">
        <v>4</v>
      </c>
      <c r="L14" s="40"/>
      <c r="M14" s="43"/>
      <c r="N14" s="39"/>
      <c r="O14" s="40"/>
      <c r="P14" s="40"/>
      <c r="Q14" s="40"/>
      <c r="R14" s="40"/>
    </row>
    <row r="15" spans="1:18" s="8" customFormat="1" ht="25.5">
      <c r="A15" s="21" t="s">
        <v>8</v>
      </c>
      <c r="B15" s="21"/>
      <c r="C15" s="22" t="s">
        <v>90</v>
      </c>
      <c r="D15" s="92">
        <f>D16</f>
        <v>239696</v>
      </c>
      <c r="E15" s="92">
        <f>F15+I15+J15+K15</f>
        <v>239696</v>
      </c>
      <c r="F15" s="119">
        <f>SUM(G15:H15)</f>
        <v>238046</v>
      </c>
      <c r="G15" s="92">
        <f aca="true" t="shared" si="1" ref="G15:R15">G16</f>
        <v>109761</v>
      </c>
      <c r="H15" s="92">
        <f t="shared" si="1"/>
        <v>128285</v>
      </c>
      <c r="I15" s="92">
        <f t="shared" si="1"/>
        <v>0</v>
      </c>
      <c r="J15" s="92">
        <f t="shared" si="1"/>
        <v>1650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0</v>
      </c>
      <c r="Q15" s="44">
        <f t="shared" si="1"/>
        <v>0</v>
      </c>
      <c r="R15" s="44">
        <f t="shared" si="1"/>
        <v>0</v>
      </c>
    </row>
    <row r="16" spans="1:18" s="8" customFormat="1" ht="13.5" customHeight="1">
      <c r="A16" s="34"/>
      <c r="B16" s="34" t="s">
        <v>11</v>
      </c>
      <c r="C16" s="35" t="s">
        <v>12</v>
      </c>
      <c r="D16" s="45">
        <f>E16+N16</f>
        <v>239696</v>
      </c>
      <c r="E16" s="45">
        <f>F16+I16+J16+K16+L16+M16</f>
        <v>239696</v>
      </c>
      <c r="F16" s="45">
        <f>G16+H16</f>
        <v>238046</v>
      </c>
      <c r="G16" s="45">
        <v>109761</v>
      </c>
      <c r="H16" s="45">
        <v>128285</v>
      </c>
      <c r="I16" s="45"/>
      <c r="J16" s="45">
        <v>1650</v>
      </c>
      <c r="K16" s="39"/>
      <c r="L16" s="40"/>
      <c r="M16" s="43"/>
      <c r="N16" s="39"/>
      <c r="O16" s="41"/>
      <c r="P16" s="40"/>
      <c r="Q16" s="40"/>
      <c r="R16" s="40"/>
    </row>
    <row r="17" spans="1:18" s="8" customFormat="1" ht="12.75">
      <c r="A17" s="34"/>
      <c r="B17" s="34"/>
      <c r="C17" s="35"/>
      <c r="D17" s="45"/>
      <c r="E17" s="45"/>
      <c r="F17" s="45"/>
      <c r="G17" s="45"/>
      <c r="H17" s="45"/>
      <c r="I17" s="45"/>
      <c r="J17" s="45"/>
      <c r="K17" s="39"/>
      <c r="L17" s="40"/>
      <c r="M17" s="43"/>
      <c r="N17" s="39"/>
      <c r="O17" s="41"/>
      <c r="P17" s="40"/>
      <c r="Q17" s="40"/>
      <c r="R17" s="40"/>
    </row>
    <row r="18" spans="1:18" s="8" customFormat="1" ht="13.5" customHeight="1">
      <c r="A18" s="21" t="s">
        <v>13</v>
      </c>
      <c r="B18" s="21"/>
      <c r="C18" s="22" t="s">
        <v>70</v>
      </c>
      <c r="D18" s="38">
        <f aca="true" t="shared" si="2" ref="D18:R18">D19</f>
        <v>1084051</v>
      </c>
      <c r="E18" s="38">
        <f t="shared" si="2"/>
        <v>177555</v>
      </c>
      <c r="F18" s="38">
        <f t="shared" si="2"/>
        <v>177555</v>
      </c>
      <c r="G18" s="38">
        <f t="shared" si="2"/>
        <v>0</v>
      </c>
      <c r="H18" s="38">
        <f t="shared" si="2"/>
        <v>177555</v>
      </c>
      <c r="I18" s="38">
        <f t="shared" si="2"/>
        <v>0</v>
      </c>
      <c r="J18" s="38">
        <f t="shared" si="2"/>
        <v>0</v>
      </c>
      <c r="K18" s="38">
        <f t="shared" si="2"/>
        <v>0</v>
      </c>
      <c r="L18" s="38">
        <f t="shared" si="2"/>
        <v>0</v>
      </c>
      <c r="M18" s="38">
        <f t="shared" si="2"/>
        <v>0</v>
      </c>
      <c r="N18" s="38">
        <f t="shared" si="2"/>
        <v>906496</v>
      </c>
      <c r="O18" s="38">
        <f t="shared" si="2"/>
        <v>906496</v>
      </c>
      <c r="P18" s="38">
        <f t="shared" si="2"/>
        <v>0</v>
      </c>
      <c r="Q18" s="38">
        <f t="shared" si="2"/>
        <v>0</v>
      </c>
      <c r="R18" s="38">
        <f t="shared" si="2"/>
        <v>0</v>
      </c>
    </row>
    <row r="19" spans="1:18" s="8" customFormat="1" ht="13.5" customHeight="1">
      <c r="A19" s="19"/>
      <c r="B19" s="19" t="s">
        <v>14</v>
      </c>
      <c r="C19" s="20" t="s">
        <v>15</v>
      </c>
      <c r="D19" s="39">
        <f>E19+N19</f>
        <v>1084051</v>
      </c>
      <c r="E19" s="39">
        <f>F19+I19+J19+K19+L19+M19</f>
        <v>177555</v>
      </c>
      <c r="F19" s="39">
        <f>G19+H19</f>
        <v>177555</v>
      </c>
      <c r="G19" s="39"/>
      <c r="H19" s="39">
        <v>177555</v>
      </c>
      <c r="I19" s="39"/>
      <c r="J19" s="39"/>
      <c r="K19" s="39"/>
      <c r="L19" s="40"/>
      <c r="M19" s="43"/>
      <c r="N19" s="39">
        <f>O19</f>
        <v>906496</v>
      </c>
      <c r="O19" s="41">
        <v>906496</v>
      </c>
      <c r="P19" s="40"/>
      <c r="Q19" s="40"/>
      <c r="R19" s="40"/>
    </row>
    <row r="20" spans="1:18" s="8" customFormat="1" ht="12.75">
      <c r="A20" s="19"/>
      <c r="B20" s="19"/>
      <c r="C20" s="20"/>
      <c r="D20" s="39"/>
      <c r="E20" s="39"/>
      <c r="F20" s="39"/>
      <c r="G20" s="39"/>
      <c r="H20" s="39"/>
      <c r="I20" s="39"/>
      <c r="J20" s="39"/>
      <c r="K20" s="39"/>
      <c r="L20" s="40"/>
      <c r="M20" s="43"/>
      <c r="N20" s="39"/>
      <c r="O20" s="41"/>
      <c r="P20" s="40"/>
      <c r="Q20" s="40"/>
      <c r="R20" s="40"/>
    </row>
    <row r="21" spans="1:18" s="8" customFormat="1" ht="13.5" customHeight="1">
      <c r="A21" s="21" t="s">
        <v>16</v>
      </c>
      <c r="B21" s="21"/>
      <c r="C21" s="22" t="s">
        <v>17</v>
      </c>
      <c r="D21" s="38">
        <f aca="true" t="shared" si="3" ref="D21:R21">SUM(D22:D22)</f>
        <v>451745</v>
      </c>
      <c r="E21" s="38">
        <f t="shared" si="3"/>
        <v>21745</v>
      </c>
      <c r="F21" s="38">
        <f t="shared" si="3"/>
        <v>21745</v>
      </c>
      <c r="G21" s="38">
        <f t="shared" si="3"/>
        <v>0</v>
      </c>
      <c r="H21" s="38">
        <f t="shared" si="3"/>
        <v>21745</v>
      </c>
      <c r="I21" s="38">
        <f t="shared" si="3"/>
        <v>0</v>
      </c>
      <c r="J21" s="38">
        <f t="shared" si="3"/>
        <v>0</v>
      </c>
      <c r="K21" s="38">
        <f t="shared" si="3"/>
        <v>0</v>
      </c>
      <c r="L21" s="38">
        <f t="shared" si="3"/>
        <v>0</v>
      </c>
      <c r="M21" s="38">
        <f t="shared" si="3"/>
        <v>0</v>
      </c>
      <c r="N21" s="38">
        <f t="shared" si="3"/>
        <v>430000</v>
      </c>
      <c r="O21" s="38">
        <f t="shared" si="3"/>
        <v>430000</v>
      </c>
      <c r="P21" s="38">
        <f t="shared" si="3"/>
        <v>0</v>
      </c>
      <c r="Q21" s="38">
        <f t="shared" si="3"/>
        <v>0</v>
      </c>
      <c r="R21" s="38">
        <f t="shared" si="3"/>
        <v>0</v>
      </c>
    </row>
    <row r="22" spans="1:18" s="8" customFormat="1" ht="27" customHeight="1">
      <c r="A22" s="21"/>
      <c r="B22" s="93" t="s">
        <v>49</v>
      </c>
      <c r="C22" s="23" t="s">
        <v>91</v>
      </c>
      <c r="D22" s="94">
        <f>E22+N22</f>
        <v>451745</v>
      </c>
      <c r="E22" s="94">
        <f>F22+I22+J22+L22+M22</f>
        <v>21745</v>
      </c>
      <c r="F22" s="94">
        <f>G22+H22</f>
        <v>21745</v>
      </c>
      <c r="G22" s="78">
        <v>0</v>
      </c>
      <c r="H22" s="78">
        <v>21745</v>
      </c>
      <c r="I22" s="92"/>
      <c r="J22" s="92"/>
      <c r="K22" s="94" t="s">
        <v>4</v>
      </c>
      <c r="L22" s="95"/>
      <c r="M22" s="43"/>
      <c r="N22" s="78">
        <f>O22</f>
        <v>430000</v>
      </c>
      <c r="O22" s="96">
        <v>430000</v>
      </c>
      <c r="P22" s="95"/>
      <c r="Q22" s="95"/>
      <c r="R22" s="95"/>
    </row>
    <row r="23" spans="1:18" s="8" customFormat="1" ht="12.75">
      <c r="A23" s="19"/>
      <c r="B23" s="19"/>
      <c r="C23" s="20"/>
      <c r="D23" s="46"/>
      <c r="E23" s="46"/>
      <c r="F23" s="39"/>
      <c r="G23" s="39"/>
      <c r="H23" s="39"/>
      <c r="I23" s="39"/>
      <c r="J23" s="39"/>
      <c r="K23" s="39"/>
      <c r="L23" s="40"/>
      <c r="M23" s="43"/>
      <c r="N23" s="39"/>
      <c r="O23" s="40"/>
      <c r="P23" s="40"/>
      <c r="Q23" s="40"/>
      <c r="R23" s="40"/>
    </row>
    <row r="24" spans="1:18" s="8" customFormat="1" ht="13.5" customHeight="1">
      <c r="A24" s="21" t="s">
        <v>18</v>
      </c>
      <c r="B24" s="21"/>
      <c r="C24" s="22" t="s">
        <v>19</v>
      </c>
      <c r="D24" s="54">
        <f>D25</f>
        <v>25000</v>
      </c>
      <c r="E24" s="54">
        <f>E25</f>
        <v>25000</v>
      </c>
      <c r="F24" s="38">
        <f>F25</f>
        <v>25000</v>
      </c>
      <c r="G24" s="38">
        <f>G25</f>
        <v>24000</v>
      </c>
      <c r="H24" s="38">
        <f>H25</f>
        <v>1000</v>
      </c>
      <c r="I24" s="38"/>
      <c r="J24" s="38"/>
      <c r="K24" s="38" t="s">
        <v>4</v>
      </c>
      <c r="L24" s="40"/>
      <c r="M24" s="43"/>
      <c r="N24" s="38"/>
      <c r="O24" s="40"/>
      <c r="P24" s="40"/>
      <c r="Q24" s="40"/>
      <c r="R24" s="40"/>
    </row>
    <row r="25" spans="1:18" s="8" customFormat="1" ht="30" customHeight="1">
      <c r="A25" s="19"/>
      <c r="B25" s="76" t="s">
        <v>20</v>
      </c>
      <c r="C25" s="77" t="s">
        <v>92</v>
      </c>
      <c r="D25" s="94">
        <f>E25+N25</f>
        <v>25000</v>
      </c>
      <c r="E25" s="94">
        <f>F25+I25+J25+L25+M25</f>
        <v>25000</v>
      </c>
      <c r="F25" s="78">
        <f>G25+H25</f>
        <v>25000</v>
      </c>
      <c r="G25" s="78">
        <v>24000</v>
      </c>
      <c r="H25" s="78">
        <v>1000</v>
      </c>
      <c r="I25" s="78"/>
      <c r="J25" s="78"/>
      <c r="K25" s="78" t="s">
        <v>4</v>
      </c>
      <c r="L25" s="95"/>
      <c r="M25" s="43"/>
      <c r="N25" s="78"/>
      <c r="O25" s="95"/>
      <c r="P25" s="95"/>
      <c r="Q25" s="95"/>
      <c r="R25" s="95"/>
    </row>
    <row r="26" spans="1:18" ht="12.75">
      <c r="A26" s="16"/>
      <c r="B26" s="16"/>
      <c r="C26" s="4"/>
      <c r="D26" s="31"/>
      <c r="E26" s="31"/>
      <c r="F26" s="31"/>
      <c r="G26" s="31"/>
      <c r="H26" s="31"/>
      <c r="I26" s="31"/>
      <c r="J26" s="32"/>
      <c r="K26" s="32"/>
      <c r="L26" s="47"/>
      <c r="M26" s="43"/>
      <c r="N26" s="32"/>
      <c r="O26" s="48"/>
      <c r="P26" s="48"/>
      <c r="Q26" s="48"/>
      <c r="R26" s="48"/>
    </row>
    <row r="27" spans="1:18" ht="13.5" customHeight="1">
      <c r="A27" s="80" t="s">
        <v>21</v>
      </c>
      <c r="B27" s="16"/>
      <c r="C27" s="4" t="s">
        <v>22</v>
      </c>
      <c r="D27" s="31">
        <f>SUM(D28:D33)</f>
        <v>2096907</v>
      </c>
      <c r="E27" s="31">
        <f>SUM(E28:E33)</f>
        <v>2076907</v>
      </c>
      <c r="F27" s="31">
        <f>SUM(F28:F33)</f>
        <v>1971007</v>
      </c>
      <c r="G27" s="31">
        <f>SUM(G28:G33)</f>
        <v>1507814</v>
      </c>
      <c r="H27" s="31">
        <f>SUM(H28:H33)</f>
        <v>463193</v>
      </c>
      <c r="I27" s="31">
        <f aca="true" t="shared" si="4" ref="I27:R27">SUM(I28:I33)</f>
        <v>0</v>
      </c>
      <c r="J27" s="31">
        <f>SUM(J28:J33)</f>
        <v>105900</v>
      </c>
      <c r="K27" s="31">
        <f t="shared" si="4"/>
        <v>0</v>
      </c>
      <c r="L27" s="31">
        <f t="shared" si="4"/>
        <v>0</v>
      </c>
      <c r="M27" s="31">
        <f t="shared" si="4"/>
        <v>0</v>
      </c>
      <c r="N27" s="31">
        <f t="shared" si="4"/>
        <v>20000</v>
      </c>
      <c r="O27" s="31">
        <f t="shared" si="4"/>
        <v>20000</v>
      </c>
      <c r="P27" s="31">
        <f t="shared" si="4"/>
        <v>0</v>
      </c>
      <c r="Q27" s="31">
        <f t="shared" si="4"/>
        <v>0</v>
      </c>
      <c r="R27" s="31">
        <f t="shared" si="4"/>
        <v>0</v>
      </c>
    </row>
    <row r="28" spans="1:18" ht="13.5" customHeight="1">
      <c r="A28" s="11"/>
      <c r="B28" s="11" t="s">
        <v>23</v>
      </c>
      <c r="C28" s="3" t="s">
        <v>93</v>
      </c>
      <c r="D28" s="32">
        <f aca="true" t="shared" si="5" ref="D28:D33">E28+N28</f>
        <v>133849</v>
      </c>
      <c r="E28" s="32">
        <f aca="true" t="shared" si="6" ref="E28:E33">F28+I28+J28+K28+L28+M28</f>
        <v>133849</v>
      </c>
      <c r="F28" s="32">
        <f aca="true" t="shared" si="7" ref="F28:F33">G28+H28</f>
        <v>133849</v>
      </c>
      <c r="G28" s="32">
        <v>122101</v>
      </c>
      <c r="H28" s="32">
        <v>11748</v>
      </c>
      <c r="I28" s="32"/>
      <c r="J28" s="32"/>
      <c r="K28" s="32"/>
      <c r="L28" s="47"/>
      <c r="M28" s="43"/>
      <c r="N28" s="32"/>
      <c r="O28" s="49"/>
      <c r="P28" s="48"/>
      <c r="Q28" s="48"/>
      <c r="R28" s="48"/>
    </row>
    <row r="29" spans="1:18" ht="13.5" customHeight="1">
      <c r="A29" s="11"/>
      <c r="B29" s="11" t="s">
        <v>24</v>
      </c>
      <c r="C29" s="3" t="s">
        <v>25</v>
      </c>
      <c r="D29" s="32">
        <f t="shared" si="5"/>
        <v>84500</v>
      </c>
      <c r="E29" s="32">
        <f t="shared" si="6"/>
        <v>84500</v>
      </c>
      <c r="F29" s="32">
        <f t="shared" si="7"/>
        <v>4500</v>
      </c>
      <c r="G29" s="32"/>
      <c r="H29" s="32">
        <v>4500</v>
      </c>
      <c r="I29" s="32"/>
      <c r="J29" s="32">
        <v>80000</v>
      </c>
      <c r="K29" s="32"/>
      <c r="L29" s="47"/>
      <c r="M29" s="43"/>
      <c r="N29" s="32"/>
      <c r="O29" s="49"/>
      <c r="P29" s="48"/>
      <c r="Q29" s="48"/>
      <c r="R29" s="48"/>
    </row>
    <row r="30" spans="1:18" ht="13.5" customHeight="1">
      <c r="A30" s="11"/>
      <c r="B30" s="11" t="s">
        <v>26</v>
      </c>
      <c r="C30" s="3" t="s">
        <v>73</v>
      </c>
      <c r="D30" s="32">
        <f t="shared" si="5"/>
        <v>1474088</v>
      </c>
      <c r="E30" s="32">
        <f t="shared" si="6"/>
        <v>1454088</v>
      </c>
      <c r="F30" s="32">
        <f t="shared" si="7"/>
        <v>1449088</v>
      </c>
      <c r="G30" s="32">
        <v>1110761</v>
      </c>
      <c r="H30" s="32">
        <v>338327</v>
      </c>
      <c r="I30" s="32"/>
      <c r="J30" s="32">
        <v>5000</v>
      </c>
      <c r="K30" s="32"/>
      <c r="L30" s="47"/>
      <c r="M30" s="43"/>
      <c r="N30" s="32">
        <f>SUM(O30:R30)</f>
        <v>20000</v>
      </c>
      <c r="O30" s="49">
        <v>20000</v>
      </c>
      <c r="P30" s="48"/>
      <c r="Q30" s="48"/>
      <c r="R30" s="48"/>
    </row>
    <row r="31" spans="1:18" ht="32.25" customHeight="1">
      <c r="A31" s="11"/>
      <c r="B31" s="11" t="s">
        <v>27</v>
      </c>
      <c r="C31" s="15" t="s">
        <v>94</v>
      </c>
      <c r="D31" s="32">
        <f t="shared" si="5"/>
        <v>36000</v>
      </c>
      <c r="E31" s="32">
        <f t="shared" si="6"/>
        <v>36000</v>
      </c>
      <c r="F31" s="32">
        <f t="shared" si="7"/>
        <v>36000</v>
      </c>
      <c r="G31" s="32">
        <v>10000</v>
      </c>
      <c r="H31" s="32">
        <v>26000</v>
      </c>
      <c r="I31" s="32"/>
      <c r="J31" s="32"/>
      <c r="K31" s="32"/>
      <c r="L31" s="47"/>
      <c r="M31" s="43"/>
      <c r="N31" s="32"/>
      <c r="O31" s="49"/>
      <c r="P31" s="48"/>
      <c r="Q31" s="48"/>
      <c r="R31" s="48"/>
    </row>
    <row r="32" spans="1:18" ht="29.25" customHeight="1">
      <c r="A32" s="11"/>
      <c r="B32" s="11" t="s">
        <v>87</v>
      </c>
      <c r="C32" s="15" t="s">
        <v>88</v>
      </c>
      <c r="D32" s="32">
        <f t="shared" si="5"/>
        <v>254670</v>
      </c>
      <c r="E32" s="32">
        <f t="shared" si="6"/>
        <v>254670</v>
      </c>
      <c r="F32" s="32">
        <f t="shared" si="7"/>
        <v>253570</v>
      </c>
      <c r="G32" s="32">
        <v>215952</v>
      </c>
      <c r="H32" s="32">
        <v>37618</v>
      </c>
      <c r="I32" s="32"/>
      <c r="J32" s="32">
        <v>1100</v>
      </c>
      <c r="K32" s="32"/>
      <c r="L32" s="47"/>
      <c r="M32" s="43"/>
      <c r="N32" s="32"/>
      <c r="O32" s="49"/>
      <c r="P32" s="48"/>
      <c r="Q32" s="48"/>
      <c r="R32" s="48"/>
    </row>
    <row r="33" spans="1:18" ht="13.5" customHeight="1">
      <c r="A33" s="11"/>
      <c r="B33" s="11" t="s">
        <v>28</v>
      </c>
      <c r="C33" s="3" t="s">
        <v>29</v>
      </c>
      <c r="D33" s="32">
        <f t="shared" si="5"/>
        <v>113800</v>
      </c>
      <c r="E33" s="32">
        <f t="shared" si="6"/>
        <v>113800</v>
      </c>
      <c r="F33" s="32">
        <f t="shared" si="7"/>
        <v>94000</v>
      </c>
      <c r="G33" s="32">
        <v>49000</v>
      </c>
      <c r="H33" s="32">
        <v>45000</v>
      </c>
      <c r="I33" s="32"/>
      <c r="J33" s="32">
        <v>19800</v>
      </c>
      <c r="K33" s="32"/>
      <c r="L33" s="47"/>
      <c r="M33" s="43"/>
      <c r="N33" s="32"/>
      <c r="O33" s="49" t="s">
        <v>4</v>
      </c>
      <c r="P33" s="48"/>
      <c r="Q33" s="48"/>
      <c r="R33" s="48"/>
    </row>
    <row r="34" spans="1:18" ht="12.75">
      <c r="A34" s="11"/>
      <c r="B34" s="11"/>
      <c r="C34" s="3"/>
      <c r="D34" s="32"/>
      <c r="E34" s="32"/>
      <c r="F34" s="32"/>
      <c r="G34" s="32"/>
      <c r="H34" s="32"/>
      <c r="I34" s="32"/>
      <c r="J34" s="32"/>
      <c r="K34" s="32"/>
      <c r="L34" s="47"/>
      <c r="M34" s="43"/>
      <c r="N34" s="32"/>
      <c r="O34" s="50"/>
      <c r="P34" s="48"/>
      <c r="Q34" s="48"/>
      <c r="R34" s="48"/>
    </row>
    <row r="35" spans="1:18" ht="12.75">
      <c r="A35" s="157" t="s">
        <v>30</v>
      </c>
      <c r="B35" s="157"/>
      <c r="C35" s="162" t="s">
        <v>31</v>
      </c>
      <c r="D35" s="135">
        <f>D38</f>
        <v>817</v>
      </c>
      <c r="E35" s="135">
        <f aca="true" t="shared" si="8" ref="E35:R35">E38</f>
        <v>817</v>
      </c>
      <c r="F35" s="135">
        <f t="shared" si="8"/>
        <v>817</v>
      </c>
      <c r="G35" s="135">
        <f t="shared" si="8"/>
        <v>817</v>
      </c>
      <c r="H35" s="135">
        <f t="shared" si="8"/>
        <v>0</v>
      </c>
      <c r="I35" s="135">
        <f t="shared" si="8"/>
        <v>0</v>
      </c>
      <c r="J35" s="135">
        <f t="shared" si="8"/>
        <v>0</v>
      </c>
      <c r="K35" s="135">
        <f t="shared" si="8"/>
        <v>0</v>
      </c>
      <c r="L35" s="135">
        <f t="shared" si="8"/>
        <v>0</v>
      </c>
      <c r="M35" s="135">
        <f t="shared" si="8"/>
        <v>0</v>
      </c>
      <c r="N35" s="135">
        <f t="shared" si="8"/>
        <v>0</v>
      </c>
      <c r="O35" s="135">
        <f t="shared" si="8"/>
        <v>0</v>
      </c>
      <c r="P35" s="135">
        <f t="shared" si="8"/>
        <v>0</v>
      </c>
      <c r="Q35" s="135">
        <f t="shared" si="8"/>
        <v>0</v>
      </c>
      <c r="R35" s="135">
        <f t="shared" si="8"/>
        <v>0</v>
      </c>
    </row>
    <row r="36" spans="1:18" ht="12.75">
      <c r="A36" s="158"/>
      <c r="B36" s="158"/>
      <c r="C36" s="163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</row>
    <row r="37" spans="1:18" ht="26.25" customHeight="1">
      <c r="A37" s="159"/>
      <c r="B37" s="159"/>
      <c r="C37" s="164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</row>
    <row r="38" spans="1:18" ht="12.75">
      <c r="A38" s="160"/>
      <c r="B38" s="127">
        <v>75101</v>
      </c>
      <c r="C38" s="152" t="s">
        <v>95</v>
      </c>
      <c r="D38" s="132">
        <f>E38</f>
        <v>817</v>
      </c>
      <c r="E38" s="132">
        <f>F38+I38+J38+K38+L38+M38</f>
        <v>817</v>
      </c>
      <c r="F38" s="132">
        <f>G38+H38</f>
        <v>817</v>
      </c>
      <c r="G38" s="132">
        <v>817</v>
      </c>
      <c r="H38" s="132"/>
      <c r="I38" s="132"/>
      <c r="J38" s="132"/>
      <c r="K38" s="132"/>
      <c r="L38" s="146"/>
      <c r="M38" s="148"/>
      <c r="N38" s="132"/>
      <c r="O38" s="172"/>
      <c r="P38" s="172"/>
      <c r="Q38" s="172"/>
      <c r="R38" s="172"/>
    </row>
    <row r="39" spans="1:18" ht="13.5" customHeight="1">
      <c r="A39" s="161"/>
      <c r="B39" s="161"/>
      <c r="C39" s="153"/>
      <c r="D39" s="133"/>
      <c r="E39" s="133"/>
      <c r="F39" s="133"/>
      <c r="G39" s="133"/>
      <c r="H39" s="133"/>
      <c r="I39" s="133"/>
      <c r="J39" s="133"/>
      <c r="K39" s="133"/>
      <c r="L39" s="147"/>
      <c r="M39" s="149"/>
      <c r="N39" s="133"/>
      <c r="O39" s="173"/>
      <c r="P39" s="173"/>
      <c r="Q39" s="173"/>
      <c r="R39" s="173"/>
    </row>
    <row r="40" spans="1:18" ht="12.75">
      <c r="A40" s="3"/>
      <c r="B40" s="3"/>
      <c r="C40" s="3"/>
      <c r="D40" s="32"/>
      <c r="E40" s="32"/>
      <c r="F40" s="32"/>
      <c r="G40" s="32"/>
      <c r="H40" s="32" t="s">
        <v>4</v>
      </c>
      <c r="I40" s="32"/>
      <c r="J40" s="32"/>
      <c r="K40" s="32"/>
      <c r="L40" s="47"/>
      <c r="M40" s="43"/>
      <c r="N40" s="32"/>
      <c r="O40" s="48"/>
      <c r="P40" s="48"/>
      <c r="Q40" s="48"/>
      <c r="R40" s="48"/>
    </row>
    <row r="41" spans="1:18" ht="26.25" customHeight="1">
      <c r="A41" s="5">
        <v>754</v>
      </c>
      <c r="B41" s="4"/>
      <c r="C41" s="97" t="s">
        <v>96</v>
      </c>
      <c r="D41" s="31">
        <f aca="true" t="shared" si="9" ref="D41:R41">SUM(D42:D44)</f>
        <v>121933</v>
      </c>
      <c r="E41" s="31">
        <f t="shared" si="9"/>
        <v>115414.47</v>
      </c>
      <c r="F41" s="31">
        <f t="shared" si="9"/>
        <v>103414.47</v>
      </c>
      <c r="G41" s="31">
        <f t="shared" si="9"/>
        <v>12127</v>
      </c>
      <c r="H41" s="31">
        <f t="shared" si="9"/>
        <v>91287.47</v>
      </c>
      <c r="I41" s="31">
        <f t="shared" si="9"/>
        <v>0</v>
      </c>
      <c r="J41" s="31">
        <f t="shared" si="9"/>
        <v>12000</v>
      </c>
      <c r="K41" s="31">
        <f t="shared" si="9"/>
        <v>0</v>
      </c>
      <c r="L41" s="31">
        <f t="shared" si="9"/>
        <v>0</v>
      </c>
      <c r="M41" s="31">
        <f t="shared" si="9"/>
        <v>0</v>
      </c>
      <c r="N41" s="31">
        <f t="shared" si="9"/>
        <v>6518.53</v>
      </c>
      <c r="O41" s="31">
        <f t="shared" si="9"/>
        <v>6518.53</v>
      </c>
      <c r="P41" s="31">
        <f t="shared" si="9"/>
        <v>0</v>
      </c>
      <c r="Q41" s="31">
        <f t="shared" si="9"/>
        <v>0</v>
      </c>
      <c r="R41" s="31">
        <f t="shared" si="9"/>
        <v>0</v>
      </c>
    </row>
    <row r="42" spans="1:18" ht="13.5" customHeight="1">
      <c r="A42" s="5"/>
      <c r="B42" s="24">
        <v>75405</v>
      </c>
      <c r="C42" s="28" t="s">
        <v>98</v>
      </c>
      <c r="D42" s="32">
        <f>E42+N42</f>
        <v>0</v>
      </c>
      <c r="E42" s="32">
        <f>F42+I42+L42+M42+J42</f>
        <v>0</v>
      </c>
      <c r="F42" s="32">
        <f>G42+H42</f>
        <v>0</v>
      </c>
      <c r="G42" s="53"/>
      <c r="H42" s="32">
        <v>0</v>
      </c>
      <c r="I42" s="32"/>
      <c r="J42" s="53"/>
      <c r="K42" s="31"/>
      <c r="L42" s="47"/>
      <c r="M42" s="43"/>
      <c r="N42" s="31"/>
      <c r="O42" s="49"/>
      <c r="P42" s="48"/>
      <c r="Q42" s="48"/>
      <c r="R42" s="48"/>
    </row>
    <row r="43" spans="1:18" ht="13.5" customHeight="1">
      <c r="A43" s="12"/>
      <c r="B43" s="12">
        <v>75412</v>
      </c>
      <c r="C43" s="3" t="s">
        <v>97</v>
      </c>
      <c r="D43" s="32">
        <f>E43+N43</f>
        <v>76933</v>
      </c>
      <c r="E43" s="32">
        <f>F43+I43+L43+M43+J43</f>
        <v>70414.47</v>
      </c>
      <c r="F43" s="32">
        <f>G43+H43</f>
        <v>58414.47</v>
      </c>
      <c r="G43" s="32">
        <v>12127</v>
      </c>
      <c r="H43" s="32">
        <v>46287.47</v>
      </c>
      <c r="I43" s="32"/>
      <c r="J43" s="32">
        <v>12000</v>
      </c>
      <c r="K43" s="32"/>
      <c r="L43" s="47"/>
      <c r="M43" s="43"/>
      <c r="N43" s="53">
        <f>O43+P43+R43</f>
        <v>6518.53</v>
      </c>
      <c r="O43" s="49">
        <v>6518.53</v>
      </c>
      <c r="P43" s="48"/>
      <c r="Q43" s="48"/>
      <c r="R43" s="48"/>
    </row>
    <row r="44" spans="1:18" s="89" customFormat="1" ht="13.5" customHeight="1">
      <c r="A44" s="83"/>
      <c r="B44" s="83">
        <v>75421</v>
      </c>
      <c r="C44" s="121" t="s">
        <v>48</v>
      </c>
      <c r="D44" s="84">
        <f>E44+N44</f>
        <v>45000</v>
      </c>
      <c r="E44" s="84">
        <f>F44+I44+L44+M44+J44</f>
        <v>45000</v>
      </c>
      <c r="F44" s="84">
        <f>G44+H44</f>
        <v>45000</v>
      </c>
      <c r="G44" s="84"/>
      <c r="H44" s="84">
        <v>45000</v>
      </c>
      <c r="I44" s="84"/>
      <c r="J44" s="84"/>
      <c r="K44" s="84"/>
      <c r="L44" s="85"/>
      <c r="M44" s="86"/>
      <c r="N44" s="87"/>
      <c r="O44" s="88"/>
      <c r="P44" s="88"/>
      <c r="Q44" s="88"/>
      <c r="R44" s="88"/>
    </row>
    <row r="45" spans="1:18" ht="12.75" customHeight="1">
      <c r="A45" s="166" t="s">
        <v>0</v>
      </c>
      <c r="B45" s="166" t="s">
        <v>1</v>
      </c>
      <c r="C45" s="166" t="s">
        <v>3</v>
      </c>
      <c r="D45" s="166" t="s">
        <v>62</v>
      </c>
      <c r="E45" s="140" t="s">
        <v>2</v>
      </c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2"/>
    </row>
    <row r="46" spans="1:18" ht="12.75">
      <c r="A46" s="166"/>
      <c r="B46" s="166"/>
      <c r="C46" s="166"/>
      <c r="D46" s="166"/>
      <c r="E46" s="138" t="s">
        <v>61</v>
      </c>
      <c r="F46" s="138" t="s">
        <v>2</v>
      </c>
      <c r="G46" s="138"/>
      <c r="H46" s="138"/>
      <c r="I46" s="138"/>
      <c r="J46" s="138"/>
      <c r="K46" s="138"/>
      <c r="L46" s="138"/>
      <c r="M46" s="138"/>
      <c r="N46" s="143" t="s">
        <v>59</v>
      </c>
      <c r="O46" s="126" t="s">
        <v>2</v>
      </c>
      <c r="P46" s="126"/>
      <c r="Q46" s="126"/>
      <c r="R46" s="126"/>
    </row>
    <row r="47" spans="1:18" ht="12.75">
      <c r="A47" s="166"/>
      <c r="B47" s="166"/>
      <c r="C47" s="166"/>
      <c r="D47" s="166"/>
      <c r="E47" s="138"/>
      <c r="F47" s="138" t="s">
        <v>57</v>
      </c>
      <c r="G47" s="138"/>
      <c r="H47" s="138"/>
      <c r="I47" s="138" t="s">
        <v>53</v>
      </c>
      <c r="J47" s="138" t="s">
        <v>54</v>
      </c>
      <c r="K47" s="138" t="s">
        <v>55</v>
      </c>
      <c r="L47" s="138" t="s">
        <v>56</v>
      </c>
      <c r="M47" s="143" t="s">
        <v>58</v>
      </c>
      <c r="N47" s="144"/>
      <c r="O47" s="155" t="s">
        <v>63</v>
      </c>
      <c r="P47" s="155"/>
      <c r="Q47" s="155" t="s">
        <v>64</v>
      </c>
      <c r="R47" s="155"/>
    </row>
    <row r="48" spans="1:18" ht="65.25" customHeight="1">
      <c r="A48" s="166"/>
      <c r="B48" s="166"/>
      <c r="C48" s="166"/>
      <c r="D48" s="166"/>
      <c r="E48" s="138"/>
      <c r="F48" s="118" t="s">
        <v>60</v>
      </c>
      <c r="G48" s="118" t="s">
        <v>51</v>
      </c>
      <c r="H48" s="118" t="s">
        <v>52</v>
      </c>
      <c r="I48" s="138"/>
      <c r="J48" s="138"/>
      <c r="K48" s="138"/>
      <c r="L48" s="138"/>
      <c r="M48" s="145"/>
      <c r="N48" s="145"/>
      <c r="O48" s="117" t="s">
        <v>6</v>
      </c>
      <c r="P48" s="117" t="s">
        <v>65</v>
      </c>
      <c r="Q48" s="117" t="s">
        <v>66</v>
      </c>
      <c r="R48" s="117" t="s">
        <v>67</v>
      </c>
    </row>
    <row r="49" spans="1:18" ht="13.5" customHeight="1">
      <c r="A49" s="5">
        <v>757</v>
      </c>
      <c r="B49" s="5"/>
      <c r="C49" s="4" t="s">
        <v>32</v>
      </c>
      <c r="D49" s="31">
        <f>D50</f>
        <v>90000</v>
      </c>
      <c r="E49" s="31">
        <f>E50</f>
        <v>90000</v>
      </c>
      <c r="F49" s="31">
        <f aca="true" t="shared" si="10" ref="F49:R49">F50</f>
        <v>0</v>
      </c>
      <c r="G49" s="31">
        <f t="shared" si="10"/>
        <v>0</v>
      </c>
      <c r="H49" s="31">
        <f t="shared" si="10"/>
        <v>0</v>
      </c>
      <c r="I49" s="31">
        <f t="shared" si="10"/>
        <v>0</v>
      </c>
      <c r="J49" s="31">
        <f t="shared" si="10"/>
        <v>0</v>
      </c>
      <c r="K49" s="31">
        <f t="shared" si="10"/>
        <v>0</v>
      </c>
      <c r="L49" s="31">
        <f t="shared" si="10"/>
        <v>0</v>
      </c>
      <c r="M49" s="31">
        <f t="shared" si="10"/>
        <v>90000</v>
      </c>
      <c r="N49" s="31">
        <f t="shared" si="10"/>
        <v>0</v>
      </c>
      <c r="O49" s="31">
        <f t="shared" si="10"/>
        <v>0</v>
      </c>
      <c r="P49" s="31">
        <f t="shared" si="10"/>
        <v>0</v>
      </c>
      <c r="Q49" s="31">
        <f t="shared" si="10"/>
        <v>0</v>
      </c>
      <c r="R49" s="31">
        <f t="shared" si="10"/>
        <v>0</v>
      </c>
    </row>
    <row r="50" spans="1:18" ht="12.75">
      <c r="A50" s="127"/>
      <c r="B50" s="127">
        <v>75702</v>
      </c>
      <c r="C50" s="152" t="s">
        <v>99</v>
      </c>
      <c r="D50" s="132">
        <f>E50+N50</f>
        <v>90000</v>
      </c>
      <c r="E50" s="132">
        <f>F50+I50+J50+K50+L50+M50</f>
        <v>90000</v>
      </c>
      <c r="F50" s="132">
        <f>G50+H50</f>
        <v>0</v>
      </c>
      <c r="G50" s="132"/>
      <c r="H50" s="132"/>
      <c r="I50" s="132"/>
      <c r="J50" s="132"/>
      <c r="K50" s="132"/>
      <c r="L50" s="146"/>
      <c r="M50" s="150">
        <v>90000</v>
      </c>
      <c r="N50" s="132"/>
      <c r="O50" s="172"/>
      <c r="P50" s="172"/>
      <c r="Q50" s="172"/>
      <c r="R50" s="172"/>
    </row>
    <row r="51" spans="1:18" ht="32.25" customHeight="1">
      <c r="A51" s="129"/>
      <c r="B51" s="129"/>
      <c r="C51" s="153"/>
      <c r="D51" s="133"/>
      <c r="E51" s="133"/>
      <c r="F51" s="133"/>
      <c r="G51" s="133"/>
      <c r="H51" s="133"/>
      <c r="I51" s="133"/>
      <c r="J51" s="133"/>
      <c r="K51" s="133"/>
      <c r="L51" s="147"/>
      <c r="M51" s="151"/>
      <c r="N51" s="133"/>
      <c r="O51" s="173"/>
      <c r="P51" s="173"/>
      <c r="Q51" s="173"/>
      <c r="R51" s="173"/>
    </row>
    <row r="52" spans="1:18" ht="13.5" customHeight="1">
      <c r="A52" s="5">
        <v>758</v>
      </c>
      <c r="B52" s="5"/>
      <c r="C52" s="4" t="s">
        <v>33</v>
      </c>
      <c r="D52" s="31">
        <f>D53</f>
        <v>80000</v>
      </c>
      <c r="E52" s="31">
        <f aca="true" t="shared" si="11" ref="E52:R52">E53</f>
        <v>80000</v>
      </c>
      <c r="F52" s="31">
        <f t="shared" si="11"/>
        <v>80000</v>
      </c>
      <c r="G52" s="31">
        <f t="shared" si="11"/>
        <v>0</v>
      </c>
      <c r="H52" s="31">
        <f t="shared" si="11"/>
        <v>80000</v>
      </c>
      <c r="I52" s="31">
        <f t="shared" si="11"/>
        <v>0</v>
      </c>
      <c r="J52" s="31">
        <f t="shared" si="11"/>
        <v>0</v>
      </c>
      <c r="K52" s="31" t="str">
        <f t="shared" si="11"/>
        <v> </v>
      </c>
      <c r="L52" s="31">
        <f t="shared" si="11"/>
        <v>0</v>
      </c>
      <c r="M52" s="31">
        <f t="shared" si="11"/>
        <v>0</v>
      </c>
      <c r="N52" s="31">
        <f t="shared" si="11"/>
        <v>0</v>
      </c>
      <c r="O52" s="31">
        <f t="shared" si="11"/>
        <v>0</v>
      </c>
      <c r="P52" s="31">
        <f t="shared" si="11"/>
        <v>0</v>
      </c>
      <c r="Q52" s="31">
        <f t="shared" si="11"/>
        <v>0</v>
      </c>
      <c r="R52" s="31">
        <f t="shared" si="11"/>
        <v>0</v>
      </c>
    </row>
    <row r="53" spans="1:18" ht="13.5" customHeight="1">
      <c r="A53" s="12"/>
      <c r="B53" s="12">
        <v>75818</v>
      </c>
      <c r="C53" s="3" t="s">
        <v>34</v>
      </c>
      <c r="D53" s="32">
        <f>E53+N53</f>
        <v>80000</v>
      </c>
      <c r="E53" s="32">
        <f>F53</f>
        <v>80000</v>
      </c>
      <c r="F53" s="47">
        <f>G53+H53</f>
        <v>80000</v>
      </c>
      <c r="G53" s="32"/>
      <c r="H53" s="32">
        <v>80000</v>
      </c>
      <c r="I53" s="32"/>
      <c r="J53" s="32"/>
      <c r="K53" s="32" t="s">
        <v>4</v>
      </c>
      <c r="L53" s="47"/>
      <c r="M53" s="43"/>
      <c r="N53" s="32"/>
      <c r="O53" s="48"/>
      <c r="P53" s="48"/>
      <c r="Q53" s="48"/>
      <c r="R53" s="48"/>
    </row>
    <row r="54" spans="1:18" ht="13.5" customHeight="1">
      <c r="A54" s="5">
        <v>801</v>
      </c>
      <c r="B54" s="5"/>
      <c r="C54" s="4" t="s">
        <v>35</v>
      </c>
      <c r="D54" s="59">
        <f aca="true" t="shared" si="12" ref="D54:R54">SUM(D55:D64)</f>
        <v>6549568</v>
      </c>
      <c r="E54" s="59">
        <f t="shared" si="12"/>
        <v>6529568</v>
      </c>
      <c r="F54" s="59">
        <f t="shared" si="12"/>
        <v>6311153</v>
      </c>
      <c r="G54" s="59">
        <f t="shared" si="12"/>
        <v>5064596</v>
      </c>
      <c r="H54" s="59">
        <f>SUM(H55:H64)</f>
        <v>1246557</v>
      </c>
      <c r="I54" s="59">
        <f t="shared" si="12"/>
        <v>0</v>
      </c>
      <c r="J54" s="59">
        <f>SUM(J55:J63)</f>
        <v>218415</v>
      </c>
      <c r="K54" s="59">
        <f t="shared" si="12"/>
        <v>0</v>
      </c>
      <c r="L54" s="59">
        <f t="shared" si="12"/>
        <v>0</v>
      </c>
      <c r="M54" s="59">
        <f t="shared" si="12"/>
        <v>0</v>
      </c>
      <c r="N54" s="59">
        <f t="shared" si="12"/>
        <v>20000</v>
      </c>
      <c r="O54" s="59">
        <f t="shared" si="12"/>
        <v>20000</v>
      </c>
      <c r="P54" s="59">
        <f t="shared" si="12"/>
        <v>0</v>
      </c>
      <c r="Q54" s="59">
        <f t="shared" si="12"/>
        <v>0</v>
      </c>
      <c r="R54" s="59">
        <f t="shared" si="12"/>
        <v>0</v>
      </c>
    </row>
    <row r="55" spans="1:18" ht="13.5" customHeight="1">
      <c r="A55" s="12"/>
      <c r="B55" s="12">
        <v>80101</v>
      </c>
      <c r="C55" s="3" t="s">
        <v>36</v>
      </c>
      <c r="D55" s="32">
        <f aca="true" t="shared" si="13" ref="D55:D68">E55+N55</f>
        <v>4072222</v>
      </c>
      <c r="E55" s="32">
        <f>F55+I55+J55+K55+L55+M55</f>
        <v>4052222</v>
      </c>
      <c r="F55" s="47">
        <f aca="true" t="shared" si="14" ref="F55:F68">G55+H55</f>
        <v>3909442</v>
      </c>
      <c r="G55" s="32">
        <v>3412294</v>
      </c>
      <c r="H55" s="32">
        <v>497148</v>
      </c>
      <c r="I55" s="32"/>
      <c r="J55" s="32">
        <v>142780</v>
      </c>
      <c r="K55" s="32"/>
      <c r="L55" s="47"/>
      <c r="M55" s="43"/>
      <c r="N55" s="32">
        <f>O55</f>
        <v>20000</v>
      </c>
      <c r="O55" s="49">
        <v>20000</v>
      </c>
      <c r="P55" s="48"/>
      <c r="Q55" s="48"/>
      <c r="R55" s="48"/>
    </row>
    <row r="56" spans="1:18" ht="26.25" customHeight="1">
      <c r="A56" s="12"/>
      <c r="B56" s="12">
        <v>80103</v>
      </c>
      <c r="C56" s="15" t="s">
        <v>100</v>
      </c>
      <c r="D56" s="32">
        <f t="shared" si="13"/>
        <v>278464</v>
      </c>
      <c r="E56" s="32">
        <f aca="true" t="shared" si="15" ref="E56:E68">F56+I56+J56+K56+L56+M56</f>
        <v>278464</v>
      </c>
      <c r="F56" s="47">
        <f t="shared" si="14"/>
        <v>264972</v>
      </c>
      <c r="G56" s="32">
        <v>243003</v>
      </c>
      <c r="H56" s="32">
        <v>21969</v>
      </c>
      <c r="I56" s="32"/>
      <c r="J56" s="32">
        <v>13492</v>
      </c>
      <c r="K56" s="32"/>
      <c r="L56" s="47"/>
      <c r="M56" s="43"/>
      <c r="N56" s="32"/>
      <c r="O56" s="48"/>
      <c r="P56" s="48"/>
      <c r="Q56" s="48"/>
      <c r="R56" s="48"/>
    </row>
    <row r="57" spans="1:18" ht="13.5" customHeight="1">
      <c r="A57" s="12"/>
      <c r="B57" s="12">
        <v>80106</v>
      </c>
      <c r="C57" s="3" t="s">
        <v>76</v>
      </c>
      <c r="D57" s="32">
        <f t="shared" si="13"/>
        <v>437213</v>
      </c>
      <c r="E57" s="32">
        <f t="shared" si="15"/>
        <v>437213</v>
      </c>
      <c r="F57" s="47">
        <f t="shared" si="14"/>
        <v>420023</v>
      </c>
      <c r="G57" s="32">
        <v>244075</v>
      </c>
      <c r="H57" s="32">
        <v>175948</v>
      </c>
      <c r="I57" s="32">
        <v>0</v>
      </c>
      <c r="J57" s="32">
        <v>17190</v>
      </c>
      <c r="K57" s="32"/>
      <c r="L57" s="47"/>
      <c r="M57" s="43"/>
      <c r="N57" s="32"/>
      <c r="O57" s="48"/>
      <c r="P57" s="48"/>
      <c r="Q57" s="48"/>
      <c r="R57" s="48"/>
    </row>
    <row r="58" spans="1:18" ht="13.5" customHeight="1">
      <c r="A58" s="12"/>
      <c r="B58" s="12">
        <v>80110</v>
      </c>
      <c r="C58" s="3" t="s">
        <v>37</v>
      </c>
      <c r="D58" s="32">
        <f t="shared" si="13"/>
        <v>670033</v>
      </c>
      <c r="E58" s="32">
        <f t="shared" si="15"/>
        <v>670033</v>
      </c>
      <c r="F58" s="47">
        <f t="shared" si="14"/>
        <v>651038</v>
      </c>
      <c r="G58" s="32">
        <v>511430</v>
      </c>
      <c r="H58" s="32">
        <v>139608</v>
      </c>
      <c r="I58" s="32"/>
      <c r="J58" s="32">
        <v>18995</v>
      </c>
      <c r="K58" s="32"/>
      <c r="L58" s="47"/>
      <c r="M58" s="43"/>
      <c r="N58" s="32"/>
      <c r="O58" s="48"/>
      <c r="P58" s="48"/>
      <c r="Q58" s="48"/>
      <c r="R58" s="48"/>
    </row>
    <row r="59" spans="1:18" ht="13.5" customHeight="1">
      <c r="A59" s="12"/>
      <c r="B59" s="12">
        <v>80113</v>
      </c>
      <c r="C59" s="3" t="s">
        <v>38</v>
      </c>
      <c r="D59" s="32">
        <f t="shared" si="13"/>
        <v>340263</v>
      </c>
      <c r="E59" s="32">
        <f t="shared" si="15"/>
        <v>340263</v>
      </c>
      <c r="F59" s="47">
        <f t="shared" si="14"/>
        <v>339463</v>
      </c>
      <c r="G59" s="32">
        <v>129880</v>
      </c>
      <c r="H59" s="32">
        <v>209583</v>
      </c>
      <c r="I59" s="32"/>
      <c r="J59" s="32">
        <v>800</v>
      </c>
      <c r="K59" s="32"/>
      <c r="L59" s="47"/>
      <c r="M59" s="43"/>
      <c r="N59" s="32"/>
      <c r="O59" s="48"/>
      <c r="P59" s="48"/>
      <c r="Q59" s="48"/>
      <c r="R59" s="48"/>
    </row>
    <row r="60" spans="1:18" ht="13.5" customHeight="1">
      <c r="A60" s="12"/>
      <c r="B60" s="12">
        <v>80146</v>
      </c>
      <c r="C60" s="3" t="s">
        <v>101</v>
      </c>
      <c r="D60" s="32">
        <f t="shared" si="13"/>
        <v>43300</v>
      </c>
      <c r="E60" s="32">
        <f t="shared" si="15"/>
        <v>43300</v>
      </c>
      <c r="F60" s="47">
        <f t="shared" si="14"/>
        <v>43300</v>
      </c>
      <c r="G60" s="32"/>
      <c r="H60" s="32">
        <v>43300</v>
      </c>
      <c r="I60" s="32"/>
      <c r="J60" s="32"/>
      <c r="K60" s="32"/>
      <c r="L60" s="47"/>
      <c r="M60" s="43"/>
      <c r="N60" s="32"/>
      <c r="O60" s="48"/>
      <c r="P60" s="48"/>
      <c r="Q60" s="48"/>
      <c r="R60" s="48"/>
    </row>
    <row r="61" spans="1:18" ht="13.5" customHeight="1">
      <c r="A61" s="12"/>
      <c r="B61" s="12">
        <v>80148</v>
      </c>
      <c r="C61" s="3" t="s">
        <v>102</v>
      </c>
      <c r="D61" s="32">
        <f t="shared" si="13"/>
        <v>255606</v>
      </c>
      <c r="E61" s="32">
        <f t="shared" si="15"/>
        <v>255606</v>
      </c>
      <c r="F61" s="47">
        <f t="shared" si="14"/>
        <v>254606</v>
      </c>
      <c r="G61" s="32">
        <v>171933</v>
      </c>
      <c r="H61" s="32">
        <v>82673</v>
      </c>
      <c r="I61" s="32"/>
      <c r="J61" s="32">
        <v>1000</v>
      </c>
      <c r="K61" s="32"/>
      <c r="L61" s="47"/>
      <c r="M61" s="43"/>
      <c r="N61" s="32"/>
      <c r="O61" s="48"/>
      <c r="P61" s="48"/>
      <c r="Q61" s="48"/>
      <c r="R61" s="48"/>
    </row>
    <row r="62" spans="1:18" ht="81" customHeight="1">
      <c r="A62" s="12"/>
      <c r="B62" s="12">
        <v>80149</v>
      </c>
      <c r="C62" s="15" t="s">
        <v>103</v>
      </c>
      <c r="D62" s="32">
        <f t="shared" si="13"/>
        <v>75587</v>
      </c>
      <c r="E62" s="32">
        <f t="shared" si="15"/>
        <v>75587</v>
      </c>
      <c r="F62" s="47">
        <f t="shared" si="14"/>
        <v>71942</v>
      </c>
      <c r="G62" s="32">
        <v>63952</v>
      </c>
      <c r="H62" s="32">
        <v>7990</v>
      </c>
      <c r="I62" s="32"/>
      <c r="J62" s="32">
        <v>3645</v>
      </c>
      <c r="K62" s="32"/>
      <c r="L62" s="47"/>
      <c r="M62" s="43"/>
      <c r="N62" s="32"/>
      <c r="O62" s="48"/>
      <c r="P62" s="48"/>
      <c r="Q62" s="48"/>
      <c r="R62" s="48"/>
    </row>
    <row r="63" spans="1:18" ht="51">
      <c r="A63" s="12"/>
      <c r="B63" s="12">
        <v>80150</v>
      </c>
      <c r="C63" s="60" t="s">
        <v>104</v>
      </c>
      <c r="D63" s="32">
        <f t="shared" si="13"/>
        <v>333480</v>
      </c>
      <c r="E63" s="32">
        <f t="shared" si="15"/>
        <v>333480</v>
      </c>
      <c r="F63" s="47">
        <f t="shared" si="14"/>
        <v>312967</v>
      </c>
      <c r="G63" s="32">
        <v>288029</v>
      </c>
      <c r="H63" s="32">
        <v>24938</v>
      </c>
      <c r="I63" s="32"/>
      <c r="J63" s="32">
        <v>20513</v>
      </c>
      <c r="K63" s="32"/>
      <c r="L63" s="47"/>
      <c r="M63" s="43"/>
      <c r="N63" s="32"/>
      <c r="O63" s="48"/>
      <c r="P63" s="48"/>
      <c r="Q63" s="48"/>
      <c r="R63" s="48"/>
    </row>
    <row r="64" spans="1:18" ht="13.5" customHeight="1">
      <c r="A64" s="12"/>
      <c r="B64" s="12">
        <v>80195</v>
      </c>
      <c r="C64" s="3" t="s">
        <v>29</v>
      </c>
      <c r="D64" s="32">
        <f t="shared" si="13"/>
        <v>43400</v>
      </c>
      <c r="E64" s="32">
        <f t="shared" si="15"/>
        <v>43400</v>
      </c>
      <c r="F64" s="47">
        <f t="shared" si="14"/>
        <v>43400</v>
      </c>
      <c r="G64" s="32"/>
      <c r="H64" s="32">
        <v>43400</v>
      </c>
      <c r="I64" s="32"/>
      <c r="J64" s="32"/>
      <c r="K64" s="32">
        <v>0</v>
      </c>
      <c r="L64" s="47"/>
      <c r="M64" s="43"/>
      <c r="N64" s="32">
        <f>O64</f>
        <v>0</v>
      </c>
      <c r="O64" s="48">
        <v>0</v>
      </c>
      <c r="P64" s="48">
        <v>0</v>
      </c>
      <c r="Q64" s="48"/>
      <c r="R64" s="48"/>
    </row>
    <row r="65" spans="1:18" ht="13.5" customHeight="1">
      <c r="A65" s="5">
        <v>851</v>
      </c>
      <c r="B65" s="5"/>
      <c r="C65" s="4" t="s">
        <v>39</v>
      </c>
      <c r="D65" s="59">
        <f>SUM(D66:D68)</f>
        <v>68744</v>
      </c>
      <c r="E65" s="59">
        <f aca="true" t="shared" si="16" ref="E65:R65">SUM(E66:E68)</f>
        <v>68744</v>
      </c>
      <c r="F65" s="59">
        <f t="shared" si="16"/>
        <v>38744</v>
      </c>
      <c r="G65" s="59">
        <f t="shared" si="16"/>
        <v>9600</v>
      </c>
      <c r="H65" s="59">
        <f>SUM(H66:H68)</f>
        <v>29144</v>
      </c>
      <c r="I65" s="59">
        <f>SUM(I66:I68)</f>
        <v>30000</v>
      </c>
      <c r="J65" s="59">
        <f>SUM(J66:J68)</f>
        <v>0</v>
      </c>
      <c r="K65" s="59">
        <f>SUM(K66:K68)</f>
        <v>0</v>
      </c>
      <c r="L65" s="59">
        <f t="shared" si="16"/>
        <v>0</v>
      </c>
      <c r="M65" s="59">
        <f t="shared" si="16"/>
        <v>0</v>
      </c>
      <c r="N65" s="59">
        <f t="shared" si="16"/>
        <v>0</v>
      </c>
      <c r="O65" s="59">
        <f t="shared" si="16"/>
        <v>0</v>
      </c>
      <c r="P65" s="59">
        <f t="shared" si="16"/>
        <v>0</v>
      </c>
      <c r="Q65" s="59">
        <f t="shared" si="16"/>
        <v>0</v>
      </c>
      <c r="R65" s="59">
        <f t="shared" si="16"/>
        <v>0</v>
      </c>
    </row>
    <row r="66" spans="1:18" ht="13.5" customHeight="1">
      <c r="A66" s="5"/>
      <c r="B66" s="17">
        <v>85153</v>
      </c>
      <c r="C66" s="18" t="s">
        <v>47</v>
      </c>
      <c r="D66" s="32">
        <f t="shared" si="13"/>
        <v>2400</v>
      </c>
      <c r="E66" s="32">
        <f t="shared" si="15"/>
        <v>2400</v>
      </c>
      <c r="F66" s="47">
        <f t="shared" si="14"/>
        <v>2400</v>
      </c>
      <c r="G66" s="55"/>
      <c r="H66" s="55">
        <v>2400</v>
      </c>
      <c r="I66" s="55"/>
      <c r="J66" s="55"/>
      <c r="K66" s="55"/>
      <c r="L66" s="47"/>
      <c r="M66" s="43"/>
      <c r="N66" s="31"/>
      <c r="O66" s="48"/>
      <c r="P66" s="48"/>
      <c r="Q66" s="48"/>
      <c r="R66" s="48"/>
    </row>
    <row r="67" spans="1:18" ht="13.5" customHeight="1">
      <c r="A67" s="12"/>
      <c r="B67" s="12">
        <v>85154</v>
      </c>
      <c r="C67" s="3" t="s">
        <v>40</v>
      </c>
      <c r="D67" s="32">
        <f t="shared" si="13"/>
        <v>35844</v>
      </c>
      <c r="E67" s="32">
        <f t="shared" si="15"/>
        <v>35844</v>
      </c>
      <c r="F67" s="47">
        <f t="shared" si="14"/>
        <v>35844</v>
      </c>
      <c r="G67" s="32">
        <v>9600</v>
      </c>
      <c r="H67" s="32">
        <v>26244</v>
      </c>
      <c r="I67" s="32"/>
      <c r="J67" s="32"/>
      <c r="K67" s="32"/>
      <c r="L67" s="47"/>
      <c r="M67" s="43"/>
      <c r="N67" s="32"/>
      <c r="O67" s="48"/>
      <c r="P67" s="48"/>
      <c r="Q67" s="48"/>
      <c r="R67" s="48"/>
    </row>
    <row r="68" spans="1:18" ht="13.5" customHeight="1">
      <c r="A68" s="12"/>
      <c r="B68" s="12">
        <v>85195</v>
      </c>
      <c r="C68" s="3" t="s">
        <v>29</v>
      </c>
      <c r="D68" s="32">
        <f t="shared" si="13"/>
        <v>30500</v>
      </c>
      <c r="E68" s="32">
        <f t="shared" si="15"/>
        <v>30500</v>
      </c>
      <c r="F68" s="47">
        <f t="shared" si="14"/>
        <v>500</v>
      </c>
      <c r="G68" s="32"/>
      <c r="H68" s="32">
        <v>500</v>
      </c>
      <c r="I68" s="32">
        <v>30000</v>
      </c>
      <c r="J68" s="32"/>
      <c r="K68" s="32"/>
      <c r="L68" s="47"/>
      <c r="M68" s="43"/>
      <c r="N68" s="32"/>
      <c r="O68" s="48"/>
      <c r="P68" s="48"/>
      <c r="Q68" s="48"/>
      <c r="R68" s="48"/>
    </row>
    <row r="69" spans="1:18" ht="13.5" customHeight="1">
      <c r="A69" s="5">
        <v>852</v>
      </c>
      <c r="B69" s="5"/>
      <c r="C69" s="4" t="s">
        <v>41</v>
      </c>
      <c r="D69" s="59">
        <f aca="true" t="shared" si="17" ref="D69:J69">SUM(D70:D82)</f>
        <v>941189</v>
      </c>
      <c r="E69" s="59">
        <f t="shared" si="17"/>
        <v>941189</v>
      </c>
      <c r="F69" s="59">
        <f t="shared" si="17"/>
        <v>715775</v>
      </c>
      <c r="G69" s="59">
        <f t="shared" si="17"/>
        <v>394190</v>
      </c>
      <c r="H69" s="59">
        <f t="shared" si="17"/>
        <v>321585</v>
      </c>
      <c r="I69" s="59">
        <f t="shared" si="17"/>
        <v>0</v>
      </c>
      <c r="J69" s="59">
        <f t="shared" si="17"/>
        <v>225414</v>
      </c>
      <c r="K69" s="59">
        <f aca="true" t="shared" si="18" ref="K69:R69">SUM(K71:K81)</f>
        <v>0</v>
      </c>
      <c r="L69" s="59">
        <f t="shared" si="18"/>
        <v>0</v>
      </c>
      <c r="M69" s="59">
        <f t="shared" si="18"/>
        <v>0</v>
      </c>
      <c r="N69" s="59">
        <f t="shared" si="18"/>
        <v>0</v>
      </c>
      <c r="O69" s="59">
        <f t="shared" si="18"/>
        <v>0</v>
      </c>
      <c r="P69" s="59">
        <f t="shared" si="18"/>
        <v>0</v>
      </c>
      <c r="Q69" s="59">
        <f t="shared" si="18"/>
        <v>0</v>
      </c>
      <c r="R69" s="59">
        <f t="shared" si="18"/>
        <v>0</v>
      </c>
    </row>
    <row r="70" spans="1:18" s="75" customFormat="1" ht="13.5" customHeight="1">
      <c r="A70" s="30"/>
      <c r="B70" s="30">
        <v>85202</v>
      </c>
      <c r="C70" s="28" t="s">
        <v>123</v>
      </c>
      <c r="D70" s="53">
        <f>E70</f>
        <v>250000</v>
      </c>
      <c r="E70" s="53">
        <f>F70</f>
        <v>250000</v>
      </c>
      <c r="F70" s="109">
        <f>SUM(G70:H70)</f>
        <v>250000</v>
      </c>
      <c r="G70" s="53"/>
      <c r="H70" s="53">
        <v>250000</v>
      </c>
      <c r="I70" s="53"/>
      <c r="J70" s="53"/>
      <c r="K70" s="53"/>
      <c r="L70" s="53"/>
      <c r="M70" s="53"/>
      <c r="N70" s="53"/>
      <c r="O70" s="53"/>
      <c r="P70" s="53"/>
      <c r="Q70" s="53"/>
      <c r="R70" s="53"/>
    </row>
    <row r="71" spans="1:18" ht="25.5">
      <c r="A71" s="29"/>
      <c r="B71" s="30">
        <v>85205</v>
      </c>
      <c r="C71" s="15" t="s">
        <v>105</v>
      </c>
      <c r="D71" s="32">
        <f>E71+N71</f>
        <v>3500</v>
      </c>
      <c r="E71" s="32">
        <f>F71</f>
        <v>3500</v>
      </c>
      <c r="F71" s="51">
        <f>G71+H71</f>
        <v>3500</v>
      </c>
      <c r="G71" s="32"/>
      <c r="H71" s="32">
        <v>3500</v>
      </c>
      <c r="I71" s="32" t="s">
        <v>4</v>
      </c>
      <c r="J71" s="53"/>
      <c r="K71" s="31"/>
      <c r="L71" s="47"/>
      <c r="M71" s="43"/>
      <c r="N71" s="31"/>
      <c r="O71" s="48"/>
      <c r="P71" s="48"/>
      <c r="Q71" s="48"/>
      <c r="R71" s="48"/>
    </row>
    <row r="72" spans="1:18" ht="58.5" customHeight="1">
      <c r="A72" s="127"/>
      <c r="B72" s="127">
        <v>85213</v>
      </c>
      <c r="C72" s="130" t="s">
        <v>106</v>
      </c>
      <c r="D72" s="131">
        <f>E72+N72</f>
        <v>12585</v>
      </c>
      <c r="E72" s="131">
        <f>F72+I72+J72+K72+L72+M72</f>
        <v>12585</v>
      </c>
      <c r="F72" s="132">
        <f>G72+H72</f>
        <v>12585</v>
      </c>
      <c r="G72" s="132"/>
      <c r="H72" s="132">
        <v>12585</v>
      </c>
      <c r="I72" s="132"/>
      <c r="J72" s="132"/>
      <c r="K72" s="132"/>
      <c r="L72" s="146"/>
      <c r="M72" s="148"/>
      <c r="N72" s="132"/>
      <c r="O72" s="172"/>
      <c r="P72" s="172"/>
      <c r="Q72" s="172"/>
      <c r="R72" s="172"/>
    </row>
    <row r="73" spans="1:18" ht="30.75" customHeight="1">
      <c r="A73" s="129"/>
      <c r="B73" s="129"/>
      <c r="C73" s="130"/>
      <c r="D73" s="131"/>
      <c r="E73" s="131"/>
      <c r="F73" s="133"/>
      <c r="G73" s="133"/>
      <c r="H73" s="133"/>
      <c r="I73" s="133"/>
      <c r="J73" s="133"/>
      <c r="K73" s="133"/>
      <c r="L73" s="147"/>
      <c r="M73" s="149"/>
      <c r="N73" s="133"/>
      <c r="O73" s="173"/>
      <c r="P73" s="173"/>
      <c r="Q73" s="173"/>
      <c r="R73" s="173"/>
    </row>
    <row r="74" spans="1:18" ht="12.75">
      <c r="A74" s="127"/>
      <c r="B74" s="127">
        <v>85214</v>
      </c>
      <c r="C74" s="130" t="s">
        <v>107</v>
      </c>
      <c r="D74" s="131">
        <f>E74+N74</f>
        <v>64875</v>
      </c>
      <c r="E74" s="131">
        <f>F74+I74+J74+K74+L74+M74</f>
        <v>64875</v>
      </c>
      <c r="F74" s="132">
        <f>G74+F77</f>
        <v>0</v>
      </c>
      <c r="G74" s="132"/>
      <c r="H74" s="132"/>
      <c r="I74" s="132"/>
      <c r="J74" s="132">
        <v>64875</v>
      </c>
      <c r="K74" s="132"/>
      <c r="L74" s="146"/>
      <c r="M74" s="148"/>
      <c r="N74" s="132"/>
      <c r="O74" s="172"/>
      <c r="P74" s="172"/>
      <c r="Q74" s="172"/>
      <c r="R74" s="172"/>
    </row>
    <row r="75" spans="1:18" ht="12.75">
      <c r="A75" s="128"/>
      <c r="B75" s="128"/>
      <c r="C75" s="130"/>
      <c r="D75" s="131"/>
      <c r="E75" s="131"/>
      <c r="F75" s="134"/>
      <c r="G75" s="134"/>
      <c r="H75" s="134"/>
      <c r="I75" s="134"/>
      <c r="J75" s="134"/>
      <c r="K75" s="134"/>
      <c r="L75" s="156"/>
      <c r="M75" s="154"/>
      <c r="N75" s="134"/>
      <c r="O75" s="174"/>
      <c r="P75" s="174"/>
      <c r="Q75" s="174"/>
      <c r="R75" s="174"/>
    </row>
    <row r="76" spans="1:18" ht="12.75">
      <c r="A76" s="129"/>
      <c r="B76" s="129"/>
      <c r="C76" s="130"/>
      <c r="D76" s="131"/>
      <c r="E76" s="131"/>
      <c r="F76" s="133"/>
      <c r="G76" s="133"/>
      <c r="H76" s="133"/>
      <c r="I76" s="133"/>
      <c r="J76" s="133"/>
      <c r="K76" s="133"/>
      <c r="L76" s="147"/>
      <c r="M76" s="149"/>
      <c r="N76" s="133"/>
      <c r="O76" s="173"/>
      <c r="P76" s="173"/>
      <c r="Q76" s="173"/>
      <c r="R76" s="173"/>
    </row>
    <row r="77" spans="1:18" ht="13.5" customHeight="1">
      <c r="A77" s="14"/>
      <c r="B77" s="14">
        <v>85215</v>
      </c>
      <c r="C77" s="15" t="s">
        <v>44</v>
      </c>
      <c r="D77" s="32">
        <f aca="true" t="shared" si="19" ref="D77:D82">E77+N77</f>
        <v>5900</v>
      </c>
      <c r="E77" s="32">
        <f aca="true" t="shared" si="20" ref="E77:E82">F77+I77+J77+K77+L77+M77</f>
        <v>5900</v>
      </c>
      <c r="F77" s="52">
        <f aca="true" t="shared" si="21" ref="F77:F82">G77+H77</f>
        <v>0</v>
      </c>
      <c r="G77" s="52"/>
      <c r="H77" s="52"/>
      <c r="I77" s="52"/>
      <c r="J77" s="52">
        <v>5900</v>
      </c>
      <c r="K77" s="52"/>
      <c r="L77" s="47"/>
      <c r="M77" s="43"/>
      <c r="N77" s="52"/>
      <c r="O77" s="48"/>
      <c r="P77" s="48"/>
      <c r="Q77" s="48"/>
      <c r="R77" s="48"/>
    </row>
    <row r="78" spans="1:18" ht="13.5" customHeight="1">
      <c r="A78" s="14"/>
      <c r="B78" s="14">
        <v>85216</v>
      </c>
      <c r="C78" s="15" t="s">
        <v>74</v>
      </c>
      <c r="D78" s="32">
        <f t="shared" si="19"/>
        <v>111799</v>
      </c>
      <c r="E78" s="32">
        <f t="shared" si="20"/>
        <v>111799</v>
      </c>
      <c r="F78" s="52">
        <f t="shared" si="21"/>
        <v>0</v>
      </c>
      <c r="G78" s="52"/>
      <c r="H78" s="52"/>
      <c r="I78" s="52"/>
      <c r="J78" s="52">
        <v>111799</v>
      </c>
      <c r="K78" s="52"/>
      <c r="L78" s="47"/>
      <c r="M78" s="43"/>
      <c r="N78" s="52"/>
      <c r="O78" s="48"/>
      <c r="P78" s="48"/>
      <c r="Q78" s="48"/>
      <c r="R78" s="48"/>
    </row>
    <row r="79" spans="1:18" ht="13.5" customHeight="1">
      <c r="A79" s="12"/>
      <c r="B79" s="12">
        <v>85219</v>
      </c>
      <c r="C79" s="3" t="s">
        <v>108</v>
      </c>
      <c r="D79" s="32">
        <f t="shared" si="19"/>
        <v>342342</v>
      </c>
      <c r="E79" s="32">
        <f t="shared" si="20"/>
        <v>342342</v>
      </c>
      <c r="F79" s="52">
        <f t="shared" si="21"/>
        <v>338542</v>
      </c>
      <c r="G79" s="32">
        <v>296300</v>
      </c>
      <c r="H79" s="32">
        <v>42242</v>
      </c>
      <c r="I79" s="32"/>
      <c r="J79" s="32">
        <v>3800</v>
      </c>
      <c r="K79" s="32"/>
      <c r="L79" s="47"/>
      <c r="M79" s="43"/>
      <c r="N79" s="32"/>
      <c r="O79" s="48"/>
      <c r="P79" s="48"/>
      <c r="Q79" s="48"/>
      <c r="R79" s="48"/>
    </row>
    <row r="80" spans="1:18" ht="30" customHeight="1">
      <c r="A80" s="12"/>
      <c r="B80" s="12">
        <v>85228</v>
      </c>
      <c r="C80" s="15" t="s">
        <v>109</v>
      </c>
      <c r="D80" s="32">
        <f t="shared" si="19"/>
        <v>105448</v>
      </c>
      <c r="E80" s="32">
        <f t="shared" si="20"/>
        <v>105448</v>
      </c>
      <c r="F80" s="52">
        <f t="shared" si="21"/>
        <v>103148</v>
      </c>
      <c r="G80" s="32">
        <v>97890</v>
      </c>
      <c r="H80" s="32">
        <v>5258</v>
      </c>
      <c r="I80" s="32"/>
      <c r="J80" s="32">
        <v>2300</v>
      </c>
      <c r="K80" s="32"/>
      <c r="L80" s="47"/>
      <c r="M80" s="43"/>
      <c r="N80" s="32"/>
      <c r="O80" s="48"/>
      <c r="P80" s="48"/>
      <c r="Q80" s="48"/>
      <c r="R80" s="48"/>
    </row>
    <row r="81" spans="1:18" ht="13.5" customHeight="1">
      <c r="A81" s="42"/>
      <c r="B81" s="42">
        <v>85230</v>
      </c>
      <c r="C81" s="37" t="s">
        <v>110</v>
      </c>
      <c r="D81" s="51">
        <f t="shared" si="19"/>
        <v>29940</v>
      </c>
      <c r="E81" s="51">
        <f t="shared" si="20"/>
        <v>29940</v>
      </c>
      <c r="F81" s="81">
        <f t="shared" si="21"/>
        <v>0</v>
      </c>
      <c r="G81" s="51"/>
      <c r="H81" s="51">
        <v>0</v>
      </c>
      <c r="I81" s="51">
        <v>0</v>
      </c>
      <c r="J81" s="51">
        <v>29940</v>
      </c>
      <c r="K81" s="51"/>
      <c r="L81" s="56"/>
      <c r="M81" s="57"/>
      <c r="N81" s="51"/>
      <c r="O81" s="50"/>
      <c r="P81" s="50"/>
      <c r="Q81" s="50"/>
      <c r="R81" s="50"/>
    </row>
    <row r="82" spans="1:18" s="82" customFormat="1" ht="13.5" customHeight="1">
      <c r="A82" s="12"/>
      <c r="B82" s="12">
        <v>85295</v>
      </c>
      <c r="C82" s="3" t="s">
        <v>29</v>
      </c>
      <c r="D82" s="32">
        <f t="shared" si="19"/>
        <v>14800</v>
      </c>
      <c r="E82" s="32">
        <f t="shared" si="20"/>
        <v>14800</v>
      </c>
      <c r="F82" s="32">
        <f t="shared" si="21"/>
        <v>8000</v>
      </c>
      <c r="G82" s="32"/>
      <c r="H82" s="32">
        <v>8000</v>
      </c>
      <c r="I82" s="32"/>
      <c r="J82" s="32">
        <v>6800</v>
      </c>
      <c r="K82" s="32"/>
      <c r="L82" s="47"/>
      <c r="M82" s="43"/>
      <c r="N82" s="32"/>
      <c r="O82" s="48"/>
      <c r="P82" s="48"/>
      <c r="Q82" s="48"/>
      <c r="R82" s="48"/>
    </row>
    <row r="83" spans="1:18" ht="12.75">
      <c r="A83" s="165" t="s">
        <v>0</v>
      </c>
      <c r="B83" s="165" t="s">
        <v>1</v>
      </c>
      <c r="C83" s="165" t="s">
        <v>3</v>
      </c>
      <c r="D83" s="165" t="s">
        <v>62</v>
      </c>
      <c r="E83" s="167" t="s">
        <v>2</v>
      </c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9"/>
    </row>
    <row r="84" spans="1:18" ht="12.75">
      <c r="A84" s="165"/>
      <c r="B84" s="165"/>
      <c r="C84" s="165"/>
      <c r="D84" s="165"/>
      <c r="E84" s="155" t="s">
        <v>61</v>
      </c>
      <c r="F84" s="155" t="s">
        <v>2</v>
      </c>
      <c r="G84" s="155"/>
      <c r="H84" s="155"/>
      <c r="I84" s="155"/>
      <c r="J84" s="155"/>
      <c r="K84" s="155"/>
      <c r="L84" s="155"/>
      <c r="M84" s="155"/>
      <c r="N84" s="122" t="s">
        <v>59</v>
      </c>
      <c r="O84" s="171" t="s">
        <v>2</v>
      </c>
      <c r="P84" s="171"/>
      <c r="Q84" s="171"/>
      <c r="R84" s="171"/>
    </row>
    <row r="85" spans="1:18" ht="12.75" customHeight="1">
      <c r="A85" s="165"/>
      <c r="B85" s="165"/>
      <c r="C85" s="165"/>
      <c r="D85" s="165"/>
      <c r="E85" s="155"/>
      <c r="F85" s="155" t="s">
        <v>57</v>
      </c>
      <c r="G85" s="155"/>
      <c r="H85" s="155"/>
      <c r="I85" s="122" t="s">
        <v>53</v>
      </c>
      <c r="J85" s="122" t="s">
        <v>54</v>
      </c>
      <c r="K85" s="122" t="s">
        <v>55</v>
      </c>
      <c r="L85" s="122" t="s">
        <v>56</v>
      </c>
      <c r="M85" s="122" t="s">
        <v>58</v>
      </c>
      <c r="N85" s="170"/>
      <c r="O85" s="155" t="s">
        <v>63</v>
      </c>
      <c r="P85" s="155"/>
      <c r="Q85" s="155" t="s">
        <v>64</v>
      </c>
      <c r="R85" s="155"/>
    </row>
    <row r="86" spans="1:18" ht="60">
      <c r="A86" s="165"/>
      <c r="B86" s="165"/>
      <c r="C86" s="165"/>
      <c r="D86" s="165"/>
      <c r="E86" s="155"/>
      <c r="F86" s="116" t="s">
        <v>60</v>
      </c>
      <c r="G86" s="116" t="s">
        <v>51</v>
      </c>
      <c r="H86" s="116" t="s">
        <v>52</v>
      </c>
      <c r="I86" s="123"/>
      <c r="J86" s="123"/>
      <c r="K86" s="123"/>
      <c r="L86" s="123"/>
      <c r="M86" s="123"/>
      <c r="N86" s="123"/>
      <c r="O86" s="117" t="s">
        <v>6</v>
      </c>
      <c r="P86" s="117" t="s">
        <v>65</v>
      </c>
      <c r="Q86" s="117" t="s">
        <v>66</v>
      </c>
      <c r="R86" s="117" t="s">
        <v>67</v>
      </c>
    </row>
    <row r="87" spans="1:18" ht="25.5">
      <c r="A87" s="66">
        <v>853</v>
      </c>
      <c r="B87" s="63"/>
      <c r="C87" s="66" t="s">
        <v>75</v>
      </c>
      <c r="D87" s="67">
        <f>SUM(D88:D89)</f>
        <v>157902</v>
      </c>
      <c r="E87" s="67">
        <f>SUM(E88:E89)</f>
        <v>157902</v>
      </c>
      <c r="F87" s="67"/>
      <c r="G87" s="67">
        <f>SUM(G88:G89)</f>
        <v>0</v>
      </c>
      <c r="H87" s="67">
        <f>SUM(H88:H89)</f>
        <v>0</v>
      </c>
      <c r="I87" s="67">
        <f>SUM(I88:I89)</f>
        <v>1500</v>
      </c>
      <c r="J87" s="67">
        <f>SUM(J88:J89)</f>
        <v>0</v>
      </c>
      <c r="K87" s="67">
        <f>SUM(K88:K89)</f>
        <v>156402</v>
      </c>
      <c r="L87" s="68"/>
      <c r="M87" s="68"/>
      <c r="N87" s="68"/>
      <c r="O87" s="67"/>
      <c r="P87" s="67"/>
      <c r="Q87" s="67"/>
      <c r="R87" s="67"/>
    </row>
    <row r="88" spans="1:18" ht="12.75">
      <c r="A88" s="64"/>
      <c r="B88" s="65">
        <v>85333</v>
      </c>
      <c r="C88" s="65" t="s">
        <v>111</v>
      </c>
      <c r="D88" s="69">
        <f>E88+N88</f>
        <v>1500</v>
      </c>
      <c r="E88" s="69">
        <f>F88+I88+J88+K88+L88+M88</f>
        <v>1500</v>
      </c>
      <c r="F88" s="69">
        <f>G88+H88</f>
        <v>0</v>
      </c>
      <c r="G88" s="69"/>
      <c r="H88" s="69"/>
      <c r="I88" s="70">
        <v>1500</v>
      </c>
      <c r="J88" s="70"/>
      <c r="K88" s="70"/>
      <c r="L88" s="70"/>
      <c r="M88" s="70"/>
      <c r="N88" s="70"/>
      <c r="O88" s="69"/>
      <c r="P88" s="69"/>
      <c r="Q88" s="69"/>
      <c r="R88" s="69"/>
    </row>
    <row r="89" spans="1:18" ht="12.75">
      <c r="A89" s="108"/>
      <c r="B89" s="65">
        <v>85395</v>
      </c>
      <c r="C89" s="65" t="s">
        <v>29</v>
      </c>
      <c r="D89" s="69">
        <f>E89+N89</f>
        <v>156402</v>
      </c>
      <c r="E89" s="69">
        <f>F89+I89+J89+K89+L89+M89</f>
        <v>156402</v>
      </c>
      <c r="F89" s="69"/>
      <c r="G89" s="69"/>
      <c r="H89" s="69"/>
      <c r="I89" s="70"/>
      <c r="J89" s="70"/>
      <c r="K89" s="70">
        <v>156402</v>
      </c>
      <c r="L89" s="70"/>
      <c r="M89" s="70"/>
      <c r="N89" s="70"/>
      <c r="O89" s="69"/>
      <c r="P89" s="69"/>
      <c r="Q89" s="69"/>
      <c r="R89" s="69"/>
    </row>
    <row r="90" spans="1:18" ht="13.5" customHeight="1">
      <c r="A90" s="33">
        <v>854</v>
      </c>
      <c r="B90" s="12"/>
      <c r="C90" s="27" t="s">
        <v>68</v>
      </c>
      <c r="D90" s="59">
        <f aca="true" t="shared" si="22" ref="D90:R90">SUM(D91:D94)</f>
        <v>37105</v>
      </c>
      <c r="E90" s="59">
        <f t="shared" si="22"/>
        <v>37105</v>
      </c>
      <c r="F90" s="59">
        <f t="shared" si="22"/>
        <v>5105</v>
      </c>
      <c r="G90" s="59">
        <f t="shared" si="22"/>
        <v>3105</v>
      </c>
      <c r="H90" s="59">
        <f>SUM(H91:H94)</f>
        <v>2000</v>
      </c>
      <c r="I90" s="59">
        <f>SUM(I91:I94)</f>
        <v>2000</v>
      </c>
      <c r="J90" s="59">
        <f>SUM(J91:J94)</f>
        <v>30000</v>
      </c>
      <c r="K90" s="59">
        <f>SUM(K91:K94)</f>
        <v>0</v>
      </c>
      <c r="L90" s="59">
        <f t="shared" si="22"/>
        <v>0</v>
      </c>
      <c r="M90" s="59">
        <f t="shared" si="22"/>
        <v>0</v>
      </c>
      <c r="N90" s="59">
        <f t="shared" si="22"/>
        <v>0</v>
      </c>
      <c r="O90" s="59">
        <f t="shared" si="22"/>
        <v>0</v>
      </c>
      <c r="P90" s="59">
        <f t="shared" si="22"/>
        <v>0</v>
      </c>
      <c r="Q90" s="59">
        <f t="shared" si="22"/>
        <v>0</v>
      </c>
      <c r="R90" s="59">
        <f t="shared" si="22"/>
        <v>0</v>
      </c>
    </row>
    <row r="91" spans="1:18" ht="13.5" customHeight="1">
      <c r="A91" s="12"/>
      <c r="B91" s="12">
        <v>85401</v>
      </c>
      <c r="C91" s="3" t="s">
        <v>69</v>
      </c>
      <c r="D91" s="32">
        <f>E91+N91</f>
        <v>5105</v>
      </c>
      <c r="E91" s="32">
        <f>F91+I91+J91+L91+M91</f>
        <v>5105</v>
      </c>
      <c r="F91" s="32">
        <f>G91+H91</f>
        <v>5105</v>
      </c>
      <c r="G91" s="32">
        <v>3105</v>
      </c>
      <c r="H91" s="32">
        <v>2000</v>
      </c>
      <c r="I91" s="32"/>
      <c r="J91" s="32"/>
      <c r="K91" s="32"/>
      <c r="L91" s="47"/>
      <c r="M91" s="43"/>
      <c r="N91" s="32"/>
      <c r="O91" s="48"/>
      <c r="P91" s="48"/>
      <c r="Q91" s="48"/>
      <c r="R91" s="48"/>
    </row>
    <row r="92" spans="1:18" ht="39" customHeight="1">
      <c r="A92" s="42"/>
      <c r="B92" s="42">
        <v>85406</v>
      </c>
      <c r="C92" s="90" t="s">
        <v>112</v>
      </c>
      <c r="D92" s="51">
        <f aca="true" t="shared" si="23" ref="D92:D115">E92+N92</f>
        <v>2000</v>
      </c>
      <c r="E92" s="51">
        <f>F92+I92+J92+K92+L92+M92</f>
        <v>2000</v>
      </c>
      <c r="F92" s="51">
        <f>G92+H92</f>
        <v>0</v>
      </c>
      <c r="G92" s="51"/>
      <c r="H92" s="51"/>
      <c r="I92" s="51">
        <v>2000</v>
      </c>
      <c r="J92" s="51"/>
      <c r="K92" s="51"/>
      <c r="L92" s="56"/>
      <c r="M92" s="57"/>
      <c r="N92" s="51"/>
      <c r="O92" s="50"/>
      <c r="P92" s="50"/>
      <c r="Q92" s="50"/>
      <c r="R92" s="50"/>
    </row>
    <row r="93" spans="1:18" ht="28.5" customHeight="1">
      <c r="A93" s="12"/>
      <c r="B93" s="98">
        <v>85415</v>
      </c>
      <c r="C93" s="99" t="s">
        <v>113</v>
      </c>
      <c r="D93" s="100">
        <f t="shared" si="23"/>
        <v>23000</v>
      </c>
      <c r="E93" s="100">
        <f>F93+I93+J93+K93+L93+M93</f>
        <v>23000</v>
      </c>
      <c r="F93" s="100">
        <f>G93+H93</f>
        <v>0</v>
      </c>
      <c r="G93" s="32"/>
      <c r="H93" s="32">
        <v>0</v>
      </c>
      <c r="I93" s="32"/>
      <c r="J93" s="32">
        <v>23000</v>
      </c>
      <c r="K93" s="32"/>
      <c r="L93" s="47"/>
      <c r="M93" s="43"/>
      <c r="N93" s="32"/>
      <c r="O93" s="48"/>
      <c r="P93" s="48"/>
      <c r="Q93" s="48"/>
      <c r="R93" s="48"/>
    </row>
    <row r="94" spans="1:18" ht="28.5" customHeight="1">
      <c r="A94" s="14"/>
      <c r="B94" s="14">
        <v>85416</v>
      </c>
      <c r="C94" s="36" t="s">
        <v>77</v>
      </c>
      <c r="D94" s="52">
        <f t="shared" si="23"/>
        <v>7000</v>
      </c>
      <c r="E94" s="52">
        <f>J94</f>
        <v>7000</v>
      </c>
      <c r="F94" s="52">
        <f>G94+H94</f>
        <v>0</v>
      </c>
      <c r="G94" s="52"/>
      <c r="H94" s="52"/>
      <c r="I94" s="52"/>
      <c r="J94" s="52">
        <v>7000</v>
      </c>
      <c r="K94" s="52" t="s">
        <v>4</v>
      </c>
      <c r="L94" s="58"/>
      <c r="M94" s="61"/>
      <c r="N94" s="52"/>
      <c r="O94" s="62"/>
      <c r="P94" s="62"/>
      <c r="Q94" s="62"/>
      <c r="R94" s="62"/>
    </row>
    <row r="95" spans="1:18" s="74" customFormat="1" ht="21" customHeight="1">
      <c r="A95" s="71">
        <v>855</v>
      </c>
      <c r="B95" s="71"/>
      <c r="C95" s="72" t="s">
        <v>78</v>
      </c>
      <c r="D95" s="73">
        <f aca="true" t="shared" si="24" ref="D95:J95">SUM(D96:D101)</f>
        <v>4713134</v>
      </c>
      <c r="E95" s="73">
        <f t="shared" si="24"/>
        <v>4713134</v>
      </c>
      <c r="F95" s="73">
        <f t="shared" si="24"/>
        <v>185340</v>
      </c>
      <c r="G95" s="73">
        <f t="shared" si="24"/>
        <v>150085</v>
      </c>
      <c r="H95" s="73">
        <f t="shared" si="24"/>
        <v>35255</v>
      </c>
      <c r="I95" s="73">
        <f t="shared" si="24"/>
        <v>3000</v>
      </c>
      <c r="J95" s="73">
        <f t="shared" si="24"/>
        <v>4524794</v>
      </c>
      <c r="K95" s="73">
        <f aca="true" t="shared" si="25" ref="K95:R95">SUM(K96:K101)</f>
        <v>0</v>
      </c>
      <c r="L95" s="73">
        <f t="shared" si="25"/>
        <v>0</v>
      </c>
      <c r="M95" s="73">
        <f t="shared" si="25"/>
        <v>0</v>
      </c>
      <c r="N95" s="73">
        <f t="shared" si="25"/>
        <v>0</v>
      </c>
      <c r="O95" s="73">
        <f t="shared" si="25"/>
        <v>0</v>
      </c>
      <c r="P95" s="73">
        <f t="shared" si="25"/>
        <v>0</v>
      </c>
      <c r="Q95" s="73">
        <f t="shared" si="25"/>
        <v>0</v>
      </c>
      <c r="R95" s="73">
        <f t="shared" si="25"/>
        <v>0</v>
      </c>
    </row>
    <row r="96" spans="1:18" ht="18" customHeight="1">
      <c r="A96" s="14"/>
      <c r="B96" s="14">
        <v>85501</v>
      </c>
      <c r="C96" s="36" t="s">
        <v>79</v>
      </c>
      <c r="D96" s="52">
        <f aca="true" t="shared" si="26" ref="D96:D101">E96+N96</f>
        <v>3021781</v>
      </c>
      <c r="E96" s="52">
        <f aca="true" t="shared" si="27" ref="E96:E101">F96+I96+J96+K96+L96+M96</f>
        <v>3021781</v>
      </c>
      <c r="F96" s="52">
        <f aca="true" t="shared" si="28" ref="F96:F101">G96+H96</f>
        <v>48999</v>
      </c>
      <c r="G96" s="52">
        <v>42270</v>
      </c>
      <c r="H96" s="52">
        <v>6729</v>
      </c>
      <c r="I96" s="52"/>
      <c r="J96" s="52">
        <v>2972782</v>
      </c>
      <c r="K96" s="52"/>
      <c r="L96" s="58"/>
      <c r="M96" s="61"/>
      <c r="N96" s="52"/>
      <c r="O96" s="62"/>
      <c r="P96" s="62"/>
      <c r="Q96" s="62"/>
      <c r="R96" s="62"/>
    </row>
    <row r="97" spans="1:18" ht="51">
      <c r="A97" s="12"/>
      <c r="B97" s="12">
        <v>85502</v>
      </c>
      <c r="C97" s="15" t="s">
        <v>80</v>
      </c>
      <c r="D97" s="52">
        <f t="shared" si="26"/>
        <v>1552189</v>
      </c>
      <c r="E97" s="52">
        <f t="shared" si="27"/>
        <v>1552189</v>
      </c>
      <c r="F97" s="52">
        <f t="shared" si="28"/>
        <v>86689</v>
      </c>
      <c r="G97" s="32">
        <v>80760</v>
      </c>
      <c r="H97" s="32">
        <v>5929</v>
      </c>
      <c r="I97" s="32"/>
      <c r="J97" s="32">
        <v>1465500</v>
      </c>
      <c r="K97" s="32"/>
      <c r="L97" s="47"/>
      <c r="M97" s="43"/>
      <c r="N97" s="32"/>
      <c r="O97" s="48"/>
      <c r="P97" s="48"/>
      <c r="Q97" s="48"/>
      <c r="R97" s="48"/>
    </row>
    <row r="98" spans="1:18" ht="12.75">
      <c r="A98" s="12"/>
      <c r="B98" s="12">
        <v>85504</v>
      </c>
      <c r="C98" s="3" t="s">
        <v>81</v>
      </c>
      <c r="D98" s="52">
        <f t="shared" si="26"/>
        <v>119281</v>
      </c>
      <c r="E98" s="52">
        <f t="shared" si="27"/>
        <v>119281</v>
      </c>
      <c r="F98" s="52">
        <f t="shared" si="28"/>
        <v>33769</v>
      </c>
      <c r="G98" s="32">
        <v>26055</v>
      </c>
      <c r="H98" s="32">
        <v>7714</v>
      </c>
      <c r="I98" s="32"/>
      <c r="J98" s="32">
        <v>85512</v>
      </c>
      <c r="K98" s="32"/>
      <c r="L98" s="47"/>
      <c r="M98" s="43"/>
      <c r="N98" s="32"/>
      <c r="O98" s="48"/>
      <c r="P98" s="48"/>
      <c r="Q98" s="48"/>
      <c r="R98" s="48"/>
    </row>
    <row r="99" spans="1:18" ht="12.75">
      <c r="A99" s="12"/>
      <c r="B99" s="12">
        <v>85508</v>
      </c>
      <c r="C99" s="3" t="s">
        <v>82</v>
      </c>
      <c r="D99" s="52">
        <f t="shared" si="26"/>
        <v>11500</v>
      </c>
      <c r="E99" s="52">
        <f t="shared" si="27"/>
        <v>11500</v>
      </c>
      <c r="F99" s="52">
        <f t="shared" si="28"/>
        <v>10500</v>
      </c>
      <c r="G99" s="32">
        <v>1000</v>
      </c>
      <c r="H99" s="32">
        <v>9500</v>
      </c>
      <c r="I99" s="32"/>
      <c r="J99" s="32">
        <v>1000</v>
      </c>
      <c r="K99" s="32"/>
      <c r="L99" s="47"/>
      <c r="M99" s="43"/>
      <c r="N99" s="32"/>
      <c r="O99" s="48"/>
      <c r="P99" s="48"/>
      <c r="Q99" s="48"/>
      <c r="R99" s="48"/>
    </row>
    <row r="100" spans="1:18" ht="127.5">
      <c r="A100" s="12"/>
      <c r="B100" s="12">
        <v>85513</v>
      </c>
      <c r="C100" s="15" t="s">
        <v>124</v>
      </c>
      <c r="D100" s="52">
        <f t="shared" si="26"/>
        <v>5383</v>
      </c>
      <c r="E100" s="52">
        <f t="shared" si="27"/>
        <v>5383</v>
      </c>
      <c r="F100" s="52">
        <f t="shared" si="28"/>
        <v>5383</v>
      </c>
      <c r="G100" s="32"/>
      <c r="H100" s="32">
        <v>5383</v>
      </c>
      <c r="I100" s="32"/>
      <c r="J100" s="32"/>
      <c r="K100" s="32"/>
      <c r="L100" s="47"/>
      <c r="M100" s="43"/>
      <c r="N100" s="32"/>
      <c r="O100" s="48"/>
      <c r="P100" s="48"/>
      <c r="Q100" s="48"/>
      <c r="R100" s="48"/>
    </row>
    <row r="101" spans="1:18" ht="12.75">
      <c r="A101" s="12"/>
      <c r="B101" s="12">
        <v>85595</v>
      </c>
      <c r="C101" s="3" t="s">
        <v>29</v>
      </c>
      <c r="D101" s="52">
        <f t="shared" si="26"/>
        <v>3000</v>
      </c>
      <c r="E101" s="52">
        <f t="shared" si="27"/>
        <v>3000</v>
      </c>
      <c r="F101" s="52">
        <f t="shared" si="28"/>
        <v>0</v>
      </c>
      <c r="G101" s="32"/>
      <c r="H101" s="32">
        <v>0</v>
      </c>
      <c r="I101" s="32">
        <v>3000</v>
      </c>
      <c r="J101" s="32"/>
      <c r="K101" s="32"/>
      <c r="L101" s="47"/>
      <c r="M101" s="43"/>
      <c r="N101" s="32"/>
      <c r="O101" s="48"/>
      <c r="P101" s="48"/>
      <c r="Q101" s="48"/>
      <c r="R101" s="48"/>
    </row>
    <row r="102" spans="1:18" ht="25.5" customHeight="1">
      <c r="A102" s="5">
        <v>900</v>
      </c>
      <c r="B102" s="5"/>
      <c r="C102" s="97" t="s">
        <v>114</v>
      </c>
      <c r="D102" s="59">
        <f aca="true" t="shared" si="29" ref="D102:O102">SUM(D103:D107)</f>
        <v>1022742</v>
      </c>
      <c r="E102" s="59">
        <f t="shared" si="29"/>
        <v>675660.27</v>
      </c>
      <c r="F102" s="59">
        <f t="shared" si="29"/>
        <v>674960.27</v>
      </c>
      <c r="G102" s="59">
        <f t="shared" si="29"/>
        <v>56360</v>
      </c>
      <c r="H102" s="59">
        <f>SUM(H103:H107)</f>
        <v>618600.27</v>
      </c>
      <c r="I102" s="59">
        <f>SUM(I103:I107)</f>
        <v>0</v>
      </c>
      <c r="J102" s="59">
        <f>SUM(J103:J107)</f>
        <v>700</v>
      </c>
      <c r="K102" s="59">
        <f t="shared" si="29"/>
        <v>0</v>
      </c>
      <c r="L102" s="59">
        <f t="shared" si="29"/>
        <v>0</v>
      </c>
      <c r="M102" s="59">
        <f t="shared" si="29"/>
        <v>0</v>
      </c>
      <c r="N102" s="59">
        <f t="shared" si="29"/>
        <v>347081.73</v>
      </c>
      <c r="O102" s="59">
        <f t="shared" si="29"/>
        <v>347081.73</v>
      </c>
      <c r="P102" s="59">
        <f>SUM(P104:P107)</f>
        <v>0</v>
      </c>
      <c r="Q102" s="59">
        <f>SUM(Q104:Q107)</f>
        <v>0</v>
      </c>
      <c r="R102" s="59">
        <f>SUM(R104:R107)</f>
        <v>0</v>
      </c>
    </row>
    <row r="103" spans="1:18" s="75" customFormat="1" ht="13.5" customHeight="1">
      <c r="A103" s="24"/>
      <c r="B103" s="24">
        <v>90001</v>
      </c>
      <c r="C103" s="28" t="s">
        <v>83</v>
      </c>
      <c r="D103" s="32">
        <f t="shared" si="23"/>
        <v>129389</v>
      </c>
      <c r="E103" s="32">
        <f>F103+I103+J103+K103+L103+M103</f>
        <v>129389</v>
      </c>
      <c r="F103" s="53">
        <f>G103+H103</f>
        <v>128689</v>
      </c>
      <c r="G103" s="53">
        <v>56360</v>
      </c>
      <c r="H103" s="53">
        <v>72329</v>
      </c>
      <c r="I103" s="53"/>
      <c r="J103" s="53">
        <v>700</v>
      </c>
      <c r="K103" s="53"/>
      <c r="L103" s="53"/>
      <c r="M103" s="53"/>
      <c r="N103" s="32">
        <f>SUM(O103:R103)</f>
        <v>0</v>
      </c>
      <c r="O103" s="53"/>
      <c r="P103" s="53"/>
      <c r="Q103" s="53"/>
      <c r="R103" s="53"/>
    </row>
    <row r="104" spans="1:18" ht="13.5" customHeight="1">
      <c r="A104" s="5"/>
      <c r="B104" s="24">
        <v>90002</v>
      </c>
      <c r="C104" s="3" t="s">
        <v>72</v>
      </c>
      <c r="D104" s="32">
        <f t="shared" si="23"/>
        <v>307000</v>
      </c>
      <c r="E104" s="32">
        <f>F104+I104+J104+K104+L104+M104</f>
        <v>307000</v>
      </c>
      <c r="F104" s="32">
        <f>G104+H104</f>
        <v>307000</v>
      </c>
      <c r="G104" s="32"/>
      <c r="H104" s="32">
        <v>307000</v>
      </c>
      <c r="I104" s="32"/>
      <c r="J104" s="32"/>
      <c r="K104" s="32"/>
      <c r="L104" s="47"/>
      <c r="M104" s="43"/>
      <c r="N104" s="32">
        <f>SUM(O104:R104)</f>
        <v>0</v>
      </c>
      <c r="O104" s="49" t="s">
        <v>4</v>
      </c>
      <c r="P104" s="49" t="s">
        <v>4</v>
      </c>
      <c r="Q104" s="48"/>
      <c r="R104" s="48"/>
    </row>
    <row r="105" spans="1:18" ht="13.5" customHeight="1">
      <c r="A105" s="5"/>
      <c r="B105" s="24">
        <v>90004</v>
      </c>
      <c r="C105" s="3" t="s">
        <v>84</v>
      </c>
      <c r="D105" s="32">
        <f t="shared" si="23"/>
        <v>21272</v>
      </c>
      <c r="E105" s="32">
        <f>F105+I105+J105+K105+L105+M105</f>
        <v>21272</v>
      </c>
      <c r="F105" s="32">
        <f>G105+H105</f>
        <v>21272</v>
      </c>
      <c r="G105" s="32"/>
      <c r="H105" s="32">
        <v>21272</v>
      </c>
      <c r="I105" s="32"/>
      <c r="J105" s="32"/>
      <c r="K105" s="32"/>
      <c r="L105" s="47"/>
      <c r="M105" s="43"/>
      <c r="N105" s="32">
        <f>SUM(O105:R105)</f>
        <v>0</v>
      </c>
      <c r="O105" s="49"/>
      <c r="P105" s="49"/>
      <c r="Q105" s="48"/>
      <c r="R105" s="48"/>
    </row>
    <row r="106" spans="1:18" ht="13.5" customHeight="1">
      <c r="A106" s="12"/>
      <c r="B106" s="12">
        <v>90015</v>
      </c>
      <c r="C106" s="3" t="s">
        <v>42</v>
      </c>
      <c r="D106" s="32">
        <f t="shared" si="23"/>
        <v>424500</v>
      </c>
      <c r="E106" s="32">
        <f>F106+I106+J106+K106+L106+M106</f>
        <v>138500</v>
      </c>
      <c r="F106" s="32">
        <f>G106+H106</f>
        <v>138500</v>
      </c>
      <c r="G106" s="32"/>
      <c r="H106" s="32">
        <v>138500</v>
      </c>
      <c r="I106" s="32"/>
      <c r="J106" s="32"/>
      <c r="K106" s="32"/>
      <c r="L106" s="47"/>
      <c r="M106" s="43"/>
      <c r="N106" s="32">
        <f>SUM(O106:R106)</f>
        <v>286000</v>
      </c>
      <c r="O106" s="49">
        <v>286000</v>
      </c>
      <c r="P106" s="48"/>
      <c r="Q106" s="48"/>
      <c r="R106" s="48"/>
    </row>
    <row r="107" spans="1:18" ht="13.5" customHeight="1">
      <c r="A107" s="12"/>
      <c r="B107" s="12">
        <v>90095</v>
      </c>
      <c r="C107" s="3" t="s">
        <v>29</v>
      </c>
      <c r="D107" s="32">
        <f t="shared" si="23"/>
        <v>140581</v>
      </c>
      <c r="E107" s="32">
        <f>F107+I107+J107+K107+L107+M107</f>
        <v>79499.27</v>
      </c>
      <c r="F107" s="32">
        <f>G107+H107</f>
        <v>79499.27</v>
      </c>
      <c r="G107" s="32"/>
      <c r="H107" s="32">
        <v>79499.27</v>
      </c>
      <c r="I107" s="32"/>
      <c r="J107" s="32"/>
      <c r="K107" s="32"/>
      <c r="L107" s="47"/>
      <c r="M107" s="43"/>
      <c r="N107" s="32">
        <f>SUM(O107:R107)</f>
        <v>61081.73</v>
      </c>
      <c r="O107" s="49">
        <v>61081.73</v>
      </c>
      <c r="P107" s="48"/>
      <c r="Q107" s="48"/>
      <c r="R107" s="48"/>
    </row>
    <row r="108" spans="1:18" ht="26.25" customHeight="1">
      <c r="A108" s="5">
        <v>921</v>
      </c>
      <c r="B108" s="5"/>
      <c r="C108" s="97" t="s">
        <v>115</v>
      </c>
      <c r="D108" s="59">
        <f aca="true" t="shared" si="30" ref="D108:R108">SUM(D109:D111)</f>
        <v>251998</v>
      </c>
      <c r="E108" s="59">
        <f t="shared" si="30"/>
        <v>251998</v>
      </c>
      <c r="F108" s="59">
        <f t="shared" si="30"/>
        <v>48098</v>
      </c>
      <c r="G108" s="59">
        <f t="shared" si="30"/>
        <v>0</v>
      </c>
      <c r="H108" s="59">
        <f>SUM(H109:H111)</f>
        <v>48098</v>
      </c>
      <c r="I108" s="59">
        <f>SUM(I109:I111)</f>
        <v>203900</v>
      </c>
      <c r="J108" s="59">
        <f>SUM(J109:J111)</f>
        <v>0</v>
      </c>
      <c r="K108" s="59">
        <f>SUM(K109:K111)</f>
        <v>0</v>
      </c>
      <c r="L108" s="59">
        <f t="shared" si="30"/>
        <v>0</v>
      </c>
      <c r="M108" s="59">
        <f t="shared" si="30"/>
        <v>0</v>
      </c>
      <c r="N108" s="59">
        <f t="shared" si="30"/>
        <v>0</v>
      </c>
      <c r="O108" s="59">
        <f t="shared" si="30"/>
        <v>0</v>
      </c>
      <c r="P108" s="59">
        <f t="shared" si="30"/>
        <v>0</v>
      </c>
      <c r="Q108" s="59">
        <f t="shared" si="30"/>
        <v>0</v>
      </c>
      <c r="R108" s="59">
        <f t="shared" si="30"/>
        <v>0</v>
      </c>
    </row>
    <row r="109" spans="1:18" ht="13.5" customHeight="1">
      <c r="A109" s="12"/>
      <c r="B109" s="12">
        <v>92109</v>
      </c>
      <c r="C109" s="3" t="s">
        <v>50</v>
      </c>
      <c r="D109" s="32">
        <f t="shared" si="23"/>
        <v>108098</v>
      </c>
      <c r="E109" s="32">
        <f>F109+I109+J109+K109+L109+M109</f>
        <v>108098</v>
      </c>
      <c r="F109" s="32">
        <f>G109+H109</f>
        <v>48098</v>
      </c>
      <c r="G109" s="32"/>
      <c r="H109" s="32">
        <v>48098</v>
      </c>
      <c r="I109" s="32">
        <v>60000</v>
      </c>
      <c r="J109" s="32"/>
      <c r="K109" s="32"/>
      <c r="L109" s="47"/>
      <c r="M109" s="43"/>
      <c r="N109" s="32"/>
      <c r="O109" s="49"/>
      <c r="P109" s="49"/>
      <c r="Q109" s="48"/>
      <c r="R109" s="48"/>
    </row>
    <row r="110" spans="1:18" ht="13.5" customHeight="1">
      <c r="A110" s="12"/>
      <c r="B110" s="12">
        <v>92116</v>
      </c>
      <c r="C110" s="3" t="s">
        <v>43</v>
      </c>
      <c r="D110" s="32">
        <f t="shared" si="23"/>
        <v>119900</v>
      </c>
      <c r="E110" s="32">
        <f>F110+I110</f>
        <v>119900</v>
      </c>
      <c r="F110" s="32">
        <f>SUM(G110:H110)</f>
        <v>0</v>
      </c>
      <c r="G110" s="32"/>
      <c r="H110" s="32"/>
      <c r="I110" s="32">
        <v>119900</v>
      </c>
      <c r="J110" s="32"/>
      <c r="K110" s="32" t="s">
        <v>4</v>
      </c>
      <c r="L110" s="47"/>
      <c r="M110" s="43"/>
      <c r="N110" s="32"/>
      <c r="O110" s="48"/>
      <c r="P110" s="48"/>
      <c r="Q110" s="48"/>
      <c r="R110" s="48"/>
    </row>
    <row r="111" spans="1:18" ht="13.5" customHeight="1">
      <c r="A111" s="12"/>
      <c r="B111" s="12">
        <v>92195</v>
      </c>
      <c r="C111" s="3" t="s">
        <v>29</v>
      </c>
      <c r="D111" s="32">
        <f t="shared" si="23"/>
        <v>24000</v>
      </c>
      <c r="E111" s="32">
        <f>F111+I111+J111+K111+L111+M111</f>
        <v>24000</v>
      </c>
      <c r="F111" s="32">
        <f>G111+H111</f>
        <v>0</v>
      </c>
      <c r="G111" s="32"/>
      <c r="H111" s="32"/>
      <c r="I111" s="32">
        <v>24000</v>
      </c>
      <c r="J111" s="32"/>
      <c r="K111" s="32"/>
      <c r="L111" s="47"/>
      <c r="M111" s="43"/>
      <c r="N111" s="32"/>
      <c r="O111" s="48"/>
      <c r="P111" s="48"/>
      <c r="Q111" s="48"/>
      <c r="R111" s="48"/>
    </row>
    <row r="112" spans="1:18" ht="13.5" customHeight="1">
      <c r="A112" s="5">
        <v>926</v>
      </c>
      <c r="B112" s="5"/>
      <c r="C112" s="4" t="s">
        <v>116</v>
      </c>
      <c r="D112" s="59">
        <f>SUM(D113:D115)</f>
        <v>84000</v>
      </c>
      <c r="E112" s="59">
        <f aca="true" t="shared" si="31" ref="E112:R112">SUM(E113:E115)</f>
        <v>84000</v>
      </c>
      <c r="F112" s="59">
        <f t="shared" si="31"/>
        <v>4000</v>
      </c>
      <c r="G112" s="59">
        <f t="shared" si="31"/>
        <v>0</v>
      </c>
      <c r="H112" s="59">
        <f t="shared" si="31"/>
        <v>4000</v>
      </c>
      <c r="I112" s="59">
        <f t="shared" si="31"/>
        <v>80000</v>
      </c>
      <c r="J112" s="59">
        <f t="shared" si="31"/>
        <v>0</v>
      </c>
      <c r="K112" s="59">
        <f t="shared" si="31"/>
        <v>0</v>
      </c>
      <c r="L112" s="59">
        <f t="shared" si="31"/>
        <v>0</v>
      </c>
      <c r="M112" s="59">
        <f t="shared" si="31"/>
        <v>0</v>
      </c>
      <c r="N112" s="59">
        <f t="shared" si="31"/>
        <v>0</v>
      </c>
      <c r="O112" s="59">
        <f t="shared" si="31"/>
        <v>0</v>
      </c>
      <c r="P112" s="59">
        <f t="shared" si="31"/>
        <v>0</v>
      </c>
      <c r="Q112" s="59">
        <f t="shared" si="31"/>
        <v>0</v>
      </c>
      <c r="R112" s="59">
        <f t="shared" si="31"/>
        <v>0</v>
      </c>
    </row>
    <row r="113" spans="1:18" s="75" customFormat="1" ht="13.5" customHeight="1">
      <c r="A113" s="24"/>
      <c r="B113" s="24">
        <v>92601</v>
      </c>
      <c r="C113" s="28" t="s">
        <v>89</v>
      </c>
      <c r="D113" s="53">
        <f>E113+N113</f>
        <v>0</v>
      </c>
      <c r="E113" s="53">
        <f>F113+I113</f>
        <v>0</v>
      </c>
      <c r="F113" s="53">
        <f>G113+H113</f>
        <v>0</v>
      </c>
      <c r="G113" s="53">
        <v>0</v>
      </c>
      <c r="H113" s="53">
        <v>0</v>
      </c>
      <c r="I113" s="53">
        <v>0</v>
      </c>
      <c r="J113" s="53"/>
      <c r="K113" s="53"/>
      <c r="L113" s="53"/>
      <c r="M113" s="53"/>
      <c r="N113" s="53">
        <f>O113</f>
        <v>0</v>
      </c>
      <c r="O113" s="53">
        <v>0</v>
      </c>
      <c r="P113" s="53"/>
      <c r="Q113" s="53"/>
      <c r="R113" s="53"/>
    </row>
    <row r="114" spans="1:18" ht="13.5" customHeight="1">
      <c r="A114" s="12"/>
      <c r="B114" s="12">
        <v>92605</v>
      </c>
      <c r="C114" s="3" t="s">
        <v>117</v>
      </c>
      <c r="D114" s="32">
        <f t="shared" si="23"/>
        <v>80000</v>
      </c>
      <c r="E114" s="32">
        <f>F114+I114+J114+K114+L114+M114</f>
        <v>80000</v>
      </c>
      <c r="F114" s="32">
        <f>G114+H114</f>
        <v>0</v>
      </c>
      <c r="G114" s="32"/>
      <c r="H114" s="32"/>
      <c r="I114" s="32">
        <v>80000</v>
      </c>
      <c r="J114" s="32"/>
      <c r="K114" s="47"/>
      <c r="L114" s="47"/>
      <c r="M114" s="43"/>
      <c r="N114" s="32"/>
      <c r="O114" s="48"/>
      <c r="P114" s="48"/>
      <c r="Q114" s="48"/>
      <c r="R114" s="48"/>
    </row>
    <row r="115" spans="1:18" ht="13.5" customHeight="1">
      <c r="A115" s="12"/>
      <c r="B115" s="12">
        <v>92695</v>
      </c>
      <c r="C115" s="3" t="s">
        <v>29</v>
      </c>
      <c r="D115" s="32">
        <f t="shared" si="23"/>
        <v>4000</v>
      </c>
      <c r="E115" s="32">
        <f>F115+I115+J115+K115+L115+M115</f>
        <v>4000</v>
      </c>
      <c r="F115" s="32">
        <f>G115+H115</f>
        <v>4000</v>
      </c>
      <c r="G115" s="32">
        <v>0</v>
      </c>
      <c r="H115" s="32">
        <v>4000</v>
      </c>
      <c r="I115" s="32"/>
      <c r="J115" s="32"/>
      <c r="K115" s="32"/>
      <c r="L115" s="47"/>
      <c r="M115" s="43"/>
      <c r="N115" s="32"/>
      <c r="O115" s="48"/>
      <c r="P115" s="48"/>
      <c r="Q115" s="48"/>
      <c r="R115" s="48"/>
    </row>
    <row r="116" spans="1:18" ht="12.75">
      <c r="A116" s="42"/>
      <c r="B116" s="42"/>
      <c r="C116" s="37"/>
      <c r="D116" s="51"/>
      <c r="E116" s="51"/>
      <c r="F116" s="51"/>
      <c r="G116" s="51"/>
      <c r="H116" s="51"/>
      <c r="I116" s="51"/>
      <c r="J116" s="51"/>
      <c r="K116" s="51"/>
      <c r="L116" s="56"/>
      <c r="M116" s="57"/>
      <c r="N116" s="51"/>
      <c r="O116" s="50"/>
      <c r="P116" s="50"/>
      <c r="Q116" s="50"/>
      <c r="R116" s="50"/>
    </row>
    <row r="117" spans="1:18" s="107" customFormat="1" ht="22.5" customHeight="1">
      <c r="A117" s="101"/>
      <c r="B117" s="101"/>
      <c r="C117" s="102" t="s">
        <v>45</v>
      </c>
      <c r="D117" s="103">
        <f>D15+D27+D41+D54+D65+D69+D90+D102+D108+D112+D11+D18+D21+D35+D49+D52+D87+D95+D24</f>
        <v>20822131</v>
      </c>
      <c r="E117" s="103">
        <f>E15+E27+E41+E54+E65+E69+E90+E102+E108+E112+E11+E18+E21+E35+E49+E52+E87+E95+E24</f>
        <v>16292034.74</v>
      </c>
      <c r="F117" s="103">
        <f>F15+F27+F41+F54+F65+F69+F90+F102+F108+F112+F11+F18+F21+F35+F49+F52+F87+F95+F24</f>
        <v>10606359.74</v>
      </c>
      <c r="G117" s="103">
        <f>G15+G27+G41+G54+G65+G69+G90+G102+G108+G112+G11+G18+G21+G35+G49+G52+G87+G95+G24</f>
        <v>7332455</v>
      </c>
      <c r="H117" s="103">
        <f>H15+H24+H27+H41+H54+H65+H69+H90+H102+H108+H112+H11+H18+H21+H35+H49+H52+H87+H95</f>
        <v>3273904.7399999998</v>
      </c>
      <c r="I117" s="103">
        <f>I15+I27+I41+I54+I65+I69+I90+I102+I108+I112+I11+I18+I21+I35+I49+I52+I87+I95</f>
        <v>320400</v>
      </c>
      <c r="J117" s="103">
        <f>J15+J27+J41+J54+J65+J69+J90+J102+J108+J112+J11+J18+J21+J35+J49+J52+J87+J95</f>
        <v>5118873</v>
      </c>
      <c r="K117" s="103">
        <f>K87</f>
        <v>156402</v>
      </c>
      <c r="L117" s="104"/>
      <c r="M117" s="67">
        <f>M49</f>
        <v>90000</v>
      </c>
      <c r="N117" s="105">
        <f>N18+N27+N41+N102+N54+N11+N35+N65+N69+N90+N95+N108+N112+N21</f>
        <v>4530096.26</v>
      </c>
      <c r="O117" s="105">
        <f>O11+O18+O27+O21+O35+O41+O49+O52+O54+O65+O69+O90+O95+O102+O108+O112</f>
        <v>4530096.26</v>
      </c>
      <c r="P117" s="105">
        <f>P11+P54</f>
        <v>1607549</v>
      </c>
      <c r="Q117" s="106"/>
      <c r="R117" s="106"/>
    </row>
    <row r="118" spans="1:18" ht="12.75">
      <c r="A118" s="110"/>
      <c r="B118" s="110"/>
      <c r="C118" s="111"/>
      <c r="D118" s="112"/>
      <c r="E118" s="112"/>
      <c r="F118" s="112"/>
      <c r="G118" s="113"/>
      <c r="H118" s="113"/>
      <c r="I118" s="113"/>
      <c r="J118" s="113"/>
      <c r="K118" s="113"/>
      <c r="L118" s="113"/>
      <c r="M118" s="114"/>
      <c r="N118" s="113"/>
      <c r="O118" s="115"/>
      <c r="P118" s="115"/>
      <c r="Q118" s="115"/>
      <c r="R118" s="115"/>
    </row>
    <row r="119" spans="1:6" ht="12.75">
      <c r="A119" s="13"/>
      <c r="B119" s="13"/>
      <c r="E119" s="91"/>
      <c r="F119" s="91"/>
    </row>
    <row r="120" spans="1:5" ht="12.75">
      <c r="A120" s="13"/>
      <c r="B120" s="13"/>
      <c r="E120" s="91"/>
    </row>
    <row r="121" spans="1:5" ht="12.75">
      <c r="A121" s="13"/>
      <c r="B121" s="13"/>
      <c r="E121" s="120"/>
    </row>
    <row r="122" spans="1:3" ht="12.75">
      <c r="A122" s="13"/>
      <c r="B122" s="13"/>
      <c r="C122" s="91"/>
    </row>
  </sheetData>
  <sheetProtection/>
  <mergeCells count="146">
    <mergeCell ref="P74:P76"/>
    <mergeCell ref="N72:N73"/>
    <mergeCell ref="N74:N76"/>
    <mergeCell ref="O74:O76"/>
    <mergeCell ref="Q74:Q76"/>
    <mergeCell ref="R74:R76"/>
    <mergeCell ref="O72:O73"/>
    <mergeCell ref="P72:P73"/>
    <mergeCell ref="Q72:Q73"/>
    <mergeCell ref="R72:R73"/>
    <mergeCell ref="R35:R37"/>
    <mergeCell ref="Q38:Q39"/>
    <mergeCell ref="R38:R39"/>
    <mergeCell ref="P38:P39"/>
    <mergeCell ref="O38:O39"/>
    <mergeCell ref="O50:O51"/>
    <mergeCell ref="P50:P51"/>
    <mergeCell ref="Q50:Q51"/>
    <mergeCell ref="R50:R51"/>
    <mergeCell ref="O46:R46"/>
    <mergeCell ref="L85:L86"/>
    <mergeCell ref="M85:M86"/>
    <mergeCell ref="E83:R83"/>
    <mergeCell ref="E84:E86"/>
    <mergeCell ref="F84:M84"/>
    <mergeCell ref="N84:N86"/>
    <mergeCell ref="O84:R84"/>
    <mergeCell ref="O85:P85"/>
    <mergeCell ref="Q85:R85"/>
    <mergeCell ref="F85:H85"/>
    <mergeCell ref="A83:A86"/>
    <mergeCell ref="B83:B86"/>
    <mergeCell ref="C83:C86"/>
    <mergeCell ref="D83:D86"/>
    <mergeCell ref="K85:K86"/>
    <mergeCell ref="A45:A48"/>
    <mergeCell ref="B45:B48"/>
    <mergeCell ref="C45:C48"/>
    <mergeCell ref="D45:D48"/>
    <mergeCell ref="F74:F76"/>
    <mergeCell ref="C38:C39"/>
    <mergeCell ref="D38:D39"/>
    <mergeCell ref="A35:A37"/>
    <mergeCell ref="B35:B37"/>
    <mergeCell ref="A38:A39"/>
    <mergeCell ref="B38:B39"/>
    <mergeCell ref="C35:C37"/>
    <mergeCell ref="D35:D37"/>
    <mergeCell ref="O47:P47"/>
    <mergeCell ref="I8:I9"/>
    <mergeCell ref="L8:L9"/>
    <mergeCell ref="I38:I39"/>
    <mergeCell ref="M8:M9"/>
    <mergeCell ref="J47:J48"/>
    <mergeCell ref="O35:O37"/>
    <mergeCell ref="P35:P37"/>
    <mergeCell ref="L47:L48"/>
    <mergeCell ref="M47:M48"/>
    <mergeCell ref="Q35:Q37"/>
    <mergeCell ref="K74:K76"/>
    <mergeCell ref="J74:J76"/>
    <mergeCell ref="K72:K73"/>
    <mergeCell ref="L72:L73"/>
    <mergeCell ref="M72:M73"/>
    <mergeCell ref="N46:N48"/>
    <mergeCell ref="F46:M46"/>
    <mergeCell ref="F72:F73"/>
    <mergeCell ref="L74:L76"/>
    <mergeCell ref="M74:M76"/>
    <mergeCell ref="Q47:R47"/>
    <mergeCell ref="N35:N37"/>
    <mergeCell ref="E45:R45"/>
    <mergeCell ref="H35:H37"/>
    <mergeCell ref="F8:H8"/>
    <mergeCell ref="K8:K9"/>
    <mergeCell ref="E46:E48"/>
    <mergeCell ref="I35:I37"/>
    <mergeCell ref="K47:K48"/>
    <mergeCell ref="A50:A51"/>
    <mergeCell ref="C50:C51"/>
    <mergeCell ref="B50:B51"/>
    <mergeCell ref="J50:J51"/>
    <mergeCell ref="G72:G73"/>
    <mergeCell ref="K50:K51"/>
    <mergeCell ref="D50:D51"/>
    <mergeCell ref="B72:B73"/>
    <mergeCell ref="J72:J73"/>
    <mergeCell ref="F50:F51"/>
    <mergeCell ref="N50:N51"/>
    <mergeCell ref="G38:G39"/>
    <mergeCell ref="H38:H39"/>
    <mergeCell ref="H50:H51"/>
    <mergeCell ref="I50:I51"/>
    <mergeCell ref="L50:L51"/>
    <mergeCell ref="M50:M51"/>
    <mergeCell ref="J38:J39"/>
    <mergeCell ref="N38:N39"/>
    <mergeCell ref="I47:I48"/>
    <mergeCell ref="K38:K39"/>
    <mergeCell ref="J35:J37"/>
    <mergeCell ref="K35:K37"/>
    <mergeCell ref="L35:L37"/>
    <mergeCell ref="M35:M37"/>
    <mergeCell ref="L38:L39"/>
    <mergeCell ref="M38:M39"/>
    <mergeCell ref="A4:L4"/>
    <mergeCell ref="D6:D9"/>
    <mergeCell ref="A6:A9"/>
    <mergeCell ref="C6:C9"/>
    <mergeCell ref="B6:B9"/>
    <mergeCell ref="E7:E9"/>
    <mergeCell ref="F7:M7"/>
    <mergeCell ref="E6:R6"/>
    <mergeCell ref="N7:N9"/>
    <mergeCell ref="J8:J9"/>
    <mergeCell ref="E38:E39"/>
    <mergeCell ref="F35:F37"/>
    <mergeCell ref="G35:G37"/>
    <mergeCell ref="F47:H47"/>
    <mergeCell ref="G50:G51"/>
    <mergeCell ref="E50:E51"/>
    <mergeCell ref="F38:F39"/>
    <mergeCell ref="E35:E37"/>
    <mergeCell ref="J85:J86"/>
    <mergeCell ref="I85:I86"/>
    <mergeCell ref="D74:D76"/>
    <mergeCell ref="H72:H73"/>
    <mergeCell ref="I72:I73"/>
    <mergeCell ref="G74:G76"/>
    <mergeCell ref="H74:H76"/>
    <mergeCell ref="I74:I76"/>
    <mergeCell ref="D72:D73"/>
    <mergeCell ref="A74:A76"/>
    <mergeCell ref="C74:C76"/>
    <mergeCell ref="B74:B76"/>
    <mergeCell ref="A72:A73"/>
    <mergeCell ref="C72:C73"/>
    <mergeCell ref="E74:E76"/>
    <mergeCell ref="E72:E73"/>
    <mergeCell ref="O8:O9"/>
    <mergeCell ref="Q8:Q9"/>
    <mergeCell ref="R8:R9"/>
    <mergeCell ref="N2:R2"/>
    <mergeCell ref="P3:R3"/>
    <mergeCell ref="M4:N4"/>
    <mergeCell ref="O7:R7"/>
  </mergeCells>
  <printOptions horizontalCentered="1"/>
  <pageMargins left="0.3937007874015748" right="0.3937007874015748" top="0.5118110236220472" bottom="0.7874015748031497" header="0.5118110236220472" footer="0.5118110236220472"/>
  <pageSetup fitToHeight="3" horizontalDpi="600" verticalDpi="600" orientation="landscape" paperSize="9" scale="65" r:id="rId1"/>
  <headerFooter alignWithMargins="0">
    <oddFooter>&amp;CStrona &amp;P</oddFooter>
  </headerFooter>
  <rowBreaks count="2" manualBreakCount="2">
    <brk id="44" max="17" man="1"/>
    <brk id="8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gmilczarska</cp:lastModifiedBy>
  <cp:lastPrinted>2018-11-14T08:14:00Z</cp:lastPrinted>
  <dcterms:created xsi:type="dcterms:W3CDTF">1998-12-09T13:02:10Z</dcterms:created>
  <dcterms:modified xsi:type="dcterms:W3CDTF">2018-11-14T08:14:32Z</dcterms:modified>
  <cp:category/>
  <cp:version/>
  <cp:contentType/>
  <cp:contentStatus/>
</cp:coreProperties>
</file>